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15" windowWidth="10245" windowHeight="7875" tabRatio="783" firstSheet="2" activeTab="2"/>
  </bookViews>
  <sheets>
    <sheet name="Planilha Matriz" sheetId="18" state="hidden" r:id="rId1"/>
    <sheet name="Comparação" sheetId="26" state="hidden" r:id="rId2"/>
    <sheet name="DMT" sheetId="8" r:id="rId3"/>
    <sheet name="L1-BA" sheetId="3" r:id="rId4"/>
    <sheet name="L2-ES" sheetId="4" r:id="rId5"/>
    <sheet name="L2-MG" sheetId="21" r:id="rId6"/>
    <sheet name="L3-GO" sheetId="24" r:id="rId7"/>
    <sheet name="L3-TO" sheetId="11" r:id="rId8"/>
    <sheet name="L4-MG" sheetId="12" r:id="rId9"/>
    <sheet name="L4-GO" sheetId="25" r:id="rId10"/>
    <sheet name="L5A-MG" sheetId="17" r:id="rId11"/>
    <sheet name="L5A-GO" sheetId="22" r:id="rId12"/>
    <sheet name="L5A-DF" sheetId="23" r:id="rId13"/>
    <sheet name="L5B-MG" sheetId="10" r:id="rId14"/>
    <sheet name="L6-MS" sheetId="13" r:id="rId15"/>
    <sheet name="L7-MT" sheetId="14" r:id="rId16"/>
    <sheet name="LOTE 1" sheetId="5" r:id="rId17"/>
    <sheet name="LOTE 2" sheetId="6" r:id="rId18"/>
    <sheet name="LOTE 3" sheetId="15" r:id="rId19"/>
    <sheet name="LOTE 4" sheetId="16" r:id="rId20"/>
    <sheet name="LOTE 5" sheetId="9" r:id="rId21"/>
    <sheet name="LOTE 6" sheetId="19" r:id="rId22"/>
    <sheet name="LOTE 7" sheetId="20" r:id="rId23"/>
  </sheets>
  <calcPr calcId="145621"/>
</workbook>
</file>

<file path=xl/calcChain.xml><?xml version="1.0" encoding="utf-8"?>
<calcChain xmlns="http://schemas.openxmlformats.org/spreadsheetml/2006/main">
  <c r="C3" i="11" l="1"/>
  <c r="B3" i="11"/>
  <c r="D155" i="11"/>
  <c r="C157" i="11"/>
  <c r="E156" i="11" s="1"/>
  <c r="E155" i="11"/>
  <c r="G155" i="11" s="1"/>
  <c r="F3" i="11"/>
  <c r="D126" i="11"/>
  <c r="C132" i="11"/>
  <c r="E131" i="11" s="1"/>
  <c r="F130" i="11"/>
  <c r="E130" i="11"/>
  <c r="I130" i="11" s="1"/>
  <c r="G129" i="11"/>
  <c r="F129" i="11"/>
  <c r="H129" i="11" s="1"/>
  <c r="J129" i="11" s="1"/>
  <c r="E129" i="11"/>
  <c r="I129" i="11" s="1"/>
  <c r="F128" i="11"/>
  <c r="E128" i="11"/>
  <c r="I128" i="11" s="1"/>
  <c r="G127" i="11"/>
  <c r="F127" i="11"/>
  <c r="H127" i="11" s="1"/>
  <c r="J127" i="11" s="1"/>
  <c r="E127" i="11"/>
  <c r="I127" i="11" s="1"/>
  <c r="E126" i="11"/>
  <c r="I126" i="11" s="1"/>
  <c r="D3" i="11"/>
  <c r="D68" i="11"/>
  <c r="C70" i="11"/>
  <c r="E69" i="11" s="1"/>
  <c r="E68" i="11"/>
  <c r="I68" i="11" s="1"/>
  <c r="D39" i="11"/>
  <c r="I41" i="11"/>
  <c r="E41" i="11"/>
  <c r="F41" i="11" s="1"/>
  <c r="H41" i="11" s="1"/>
  <c r="J41" i="11" s="1"/>
  <c r="E40" i="11"/>
  <c r="G40" i="11" s="1"/>
  <c r="E39" i="11"/>
  <c r="F39" i="11" s="1"/>
  <c r="D10" i="11"/>
  <c r="C13" i="11"/>
  <c r="E12" i="11" s="1"/>
  <c r="E11" i="11"/>
  <c r="I11" i="11" s="1"/>
  <c r="E10" i="11"/>
  <c r="I10" i="11" s="1"/>
  <c r="I156" i="11" l="1"/>
  <c r="F156" i="11"/>
  <c r="H156" i="11" s="1"/>
  <c r="J156" i="11" s="1"/>
  <c r="I155" i="11"/>
  <c r="F155" i="11"/>
  <c r="H155" i="11" s="1"/>
  <c r="J155" i="11" s="1"/>
  <c r="F126" i="11"/>
  <c r="F131" i="11"/>
  <c r="H131" i="11" s="1"/>
  <c r="I131" i="11"/>
  <c r="G126" i="11"/>
  <c r="G128" i="11"/>
  <c r="H128" i="11" s="1"/>
  <c r="J128" i="11" s="1"/>
  <c r="G130" i="11"/>
  <c r="H130" i="11" s="1"/>
  <c r="J130" i="11" s="1"/>
  <c r="F69" i="11"/>
  <c r="H69" i="11" s="1"/>
  <c r="I69" i="11"/>
  <c r="F68" i="11"/>
  <c r="G68" i="11"/>
  <c r="H68" i="11" s="1"/>
  <c r="J68" i="11" s="1"/>
  <c r="G39" i="11"/>
  <c r="H39" i="11"/>
  <c r="H40" i="11"/>
  <c r="J40" i="11" s="1"/>
  <c r="I40" i="11"/>
  <c r="F40" i="11"/>
  <c r="I39" i="11"/>
  <c r="G10" i="11"/>
  <c r="F10" i="11"/>
  <c r="F12" i="11"/>
  <c r="H12" i="11" s="1"/>
  <c r="I12" i="11"/>
  <c r="F11" i="11"/>
  <c r="G11" i="11"/>
  <c r="H11" i="11" s="1"/>
  <c r="J11" i="11" s="1"/>
  <c r="H126" i="11" l="1"/>
  <c r="J126" i="11" s="1"/>
  <c r="J131" i="11"/>
  <c r="J69" i="11"/>
  <c r="J39" i="11"/>
  <c r="H10" i="11"/>
  <c r="J10" i="11" s="1"/>
  <c r="J12" i="11"/>
  <c r="C16" i="11" l="1"/>
  <c r="C15" i="11"/>
  <c r="C14" i="11"/>
  <c r="H4" i="13" l="1"/>
  <c r="I4" i="13"/>
  <c r="G3" i="21" l="1"/>
  <c r="C156" i="21"/>
  <c r="E155" i="21" s="1"/>
  <c r="F155" i="21" s="1"/>
  <c r="H155" i="21" s="1"/>
  <c r="J155" i="21" l="1"/>
  <c r="J156" i="21" s="1"/>
  <c r="I155" i="21"/>
  <c r="C19" i="26"/>
  <c r="D19" i="26"/>
  <c r="E19" i="26"/>
  <c r="F19" i="26"/>
  <c r="G19" i="26"/>
  <c r="H19" i="26"/>
  <c r="I19" i="26"/>
  <c r="J19" i="26"/>
  <c r="K19" i="26"/>
  <c r="L19" i="26"/>
  <c r="M19" i="26"/>
  <c r="N19" i="26"/>
  <c r="D18" i="26"/>
  <c r="E18" i="26"/>
  <c r="F18" i="26"/>
  <c r="G18" i="26"/>
  <c r="H18" i="26"/>
  <c r="I18" i="26"/>
  <c r="J18" i="26"/>
  <c r="K18" i="26"/>
  <c r="L18" i="26"/>
  <c r="M18" i="26"/>
  <c r="N18" i="26"/>
  <c r="C18" i="26"/>
  <c r="B3" i="25" l="1"/>
  <c r="F3" i="12"/>
  <c r="G3" i="12"/>
  <c r="J6" i="8"/>
  <c r="J7" i="8"/>
  <c r="J9" i="8"/>
  <c r="J10" i="8"/>
  <c r="J12" i="8"/>
  <c r="J5" i="8"/>
  <c r="G154" i="14" l="1"/>
  <c r="E154" i="14"/>
  <c r="F154" i="14" s="1"/>
  <c r="G125" i="14"/>
  <c r="E125" i="14"/>
  <c r="F125" i="14" s="1"/>
  <c r="G96" i="14"/>
  <c r="E96" i="14"/>
  <c r="F96" i="14" s="1"/>
  <c r="G67" i="14"/>
  <c r="E67" i="14"/>
  <c r="F67" i="14" s="1"/>
  <c r="G38" i="14"/>
  <c r="E38" i="14"/>
  <c r="F38" i="14" s="1"/>
  <c r="G9" i="14"/>
  <c r="E9" i="14"/>
  <c r="F9" i="14" s="1"/>
  <c r="G10" i="13"/>
  <c r="G154" i="10"/>
  <c r="E154" i="10"/>
  <c r="F154" i="10" s="1"/>
  <c r="G125" i="10"/>
  <c r="E125" i="10"/>
  <c r="F125" i="10" s="1"/>
  <c r="G96" i="10"/>
  <c r="F96" i="10"/>
  <c r="E96" i="10"/>
  <c r="G67" i="10"/>
  <c r="E67" i="10"/>
  <c r="F67" i="10" s="1"/>
  <c r="G38" i="10"/>
  <c r="F38" i="10"/>
  <c r="E38" i="10"/>
  <c r="G9" i="10"/>
  <c r="E9" i="10"/>
  <c r="F9" i="10" s="1"/>
  <c r="G154" i="23"/>
  <c r="E154" i="23"/>
  <c r="F154" i="23" s="1"/>
  <c r="G125" i="23"/>
  <c r="F125" i="23"/>
  <c r="E125" i="23"/>
  <c r="G96" i="23"/>
  <c r="E96" i="23"/>
  <c r="F96" i="23" s="1"/>
  <c r="G67" i="23"/>
  <c r="E67" i="23"/>
  <c r="F67" i="23" s="1"/>
  <c r="G38" i="23"/>
  <c r="E38" i="23"/>
  <c r="F38" i="23" s="1"/>
  <c r="G9" i="23"/>
  <c r="E9" i="23"/>
  <c r="F9" i="23" s="1"/>
  <c r="G154" i="22"/>
  <c r="E154" i="22"/>
  <c r="F154" i="22" s="1"/>
  <c r="G125" i="22"/>
  <c r="E125" i="22"/>
  <c r="F125" i="22" s="1"/>
  <c r="G96" i="22"/>
  <c r="E96" i="22"/>
  <c r="F96" i="22" s="1"/>
  <c r="G67" i="22"/>
  <c r="F67" i="22"/>
  <c r="E67" i="22"/>
  <c r="G38" i="22"/>
  <c r="E38" i="22"/>
  <c r="F38" i="22" s="1"/>
  <c r="G9" i="22"/>
  <c r="E9" i="22"/>
  <c r="F9" i="22" s="1"/>
  <c r="G154" i="17"/>
  <c r="E154" i="17"/>
  <c r="F154" i="17" s="1"/>
  <c r="G125" i="17"/>
  <c r="E125" i="17"/>
  <c r="F125" i="17" s="1"/>
  <c r="G96" i="17"/>
  <c r="E96" i="17"/>
  <c r="F96" i="17" s="1"/>
  <c r="G67" i="17"/>
  <c r="E67" i="17"/>
  <c r="F67" i="17" s="1"/>
  <c r="G38" i="17"/>
  <c r="E38" i="17"/>
  <c r="F38" i="17" s="1"/>
  <c r="G9" i="17"/>
  <c r="E9" i="17"/>
  <c r="F9" i="17" s="1"/>
  <c r="G154" i="25"/>
  <c r="E154" i="25"/>
  <c r="F154" i="25" s="1"/>
  <c r="G125" i="25"/>
  <c r="E125" i="25"/>
  <c r="F125" i="25" s="1"/>
  <c r="G96" i="25"/>
  <c r="E96" i="25"/>
  <c r="F96" i="25" s="1"/>
  <c r="G67" i="25"/>
  <c r="F67" i="25"/>
  <c r="E67" i="25"/>
  <c r="G38" i="25"/>
  <c r="E38" i="25"/>
  <c r="F38" i="25" s="1"/>
  <c r="G9" i="25"/>
  <c r="F9" i="25"/>
  <c r="E9" i="25"/>
  <c r="G154" i="12"/>
  <c r="E154" i="12"/>
  <c r="F154" i="12" s="1"/>
  <c r="G125" i="12"/>
  <c r="F125" i="12"/>
  <c r="E125" i="12"/>
  <c r="G96" i="12"/>
  <c r="E96" i="12"/>
  <c r="F96" i="12" s="1"/>
  <c r="G67" i="12"/>
  <c r="E67" i="12"/>
  <c r="F67" i="12" s="1"/>
  <c r="G38" i="12"/>
  <c r="E38" i="12"/>
  <c r="F38" i="12" s="1"/>
  <c r="G9" i="12"/>
  <c r="E9" i="12"/>
  <c r="F9" i="12" s="1"/>
  <c r="G9" i="11"/>
  <c r="G154" i="24"/>
  <c r="E154" i="24"/>
  <c r="F154" i="24" s="1"/>
  <c r="G125" i="24"/>
  <c r="E125" i="24"/>
  <c r="F125" i="24" s="1"/>
  <c r="G96" i="24"/>
  <c r="E96" i="24"/>
  <c r="F96" i="24" s="1"/>
  <c r="G67" i="24"/>
  <c r="E67" i="24"/>
  <c r="F67" i="24" s="1"/>
  <c r="G38" i="24"/>
  <c r="E38" i="24"/>
  <c r="F38" i="24" s="1"/>
  <c r="G9" i="24"/>
  <c r="E9" i="24"/>
  <c r="F9" i="24" s="1"/>
  <c r="G154" i="21"/>
  <c r="E154" i="21"/>
  <c r="F154" i="21" s="1"/>
  <c r="G125" i="21"/>
  <c r="E125" i="21"/>
  <c r="F125" i="21" s="1"/>
  <c r="G96" i="21"/>
  <c r="E96" i="21"/>
  <c r="F96" i="21" s="1"/>
  <c r="G67" i="21"/>
  <c r="E67" i="21"/>
  <c r="F67" i="21" s="1"/>
  <c r="G38" i="21"/>
  <c r="E38" i="21"/>
  <c r="F38" i="21" s="1"/>
  <c r="G9" i="21"/>
  <c r="E9" i="21"/>
  <c r="F9" i="21" s="1"/>
  <c r="G9" i="4"/>
  <c r="G162" i="3"/>
  <c r="F162" i="3"/>
  <c r="E162" i="3"/>
  <c r="G125" i="3"/>
  <c r="E125" i="3"/>
  <c r="F125" i="3" s="1"/>
  <c r="G96" i="3"/>
  <c r="E96" i="3"/>
  <c r="F96" i="3" s="1"/>
  <c r="G67" i="3"/>
  <c r="E67" i="3"/>
  <c r="F67" i="3" s="1"/>
  <c r="G38" i="3"/>
  <c r="E38" i="3"/>
  <c r="F38" i="3" s="1"/>
  <c r="G9" i="3"/>
  <c r="E9" i="3"/>
  <c r="F9" i="3" s="1"/>
  <c r="G154" i="18"/>
  <c r="E154" i="18"/>
  <c r="F154" i="18" s="1"/>
  <c r="G125" i="18"/>
  <c r="F125" i="18"/>
  <c r="E125" i="18"/>
  <c r="G96" i="18"/>
  <c r="F96" i="18"/>
  <c r="E96" i="18"/>
  <c r="G67" i="18"/>
  <c r="F67" i="18"/>
  <c r="E67" i="18"/>
  <c r="G38" i="18"/>
  <c r="E38" i="18"/>
  <c r="F38" i="18" s="1"/>
  <c r="E9" i="18"/>
  <c r="G9" i="18"/>
  <c r="E13" i="21" l="1"/>
  <c r="F13" i="21" s="1"/>
  <c r="G13" i="21"/>
  <c r="I13" i="21"/>
  <c r="E14" i="21"/>
  <c r="F14" i="21" s="1"/>
  <c r="G14" i="21"/>
  <c r="H14" i="21" s="1"/>
  <c r="J14" i="21" s="1"/>
  <c r="I14" i="21"/>
  <c r="G39" i="17"/>
  <c r="E97" i="12"/>
  <c r="E128" i="25"/>
  <c r="E69" i="25"/>
  <c r="F97" i="12"/>
  <c r="C41" i="25"/>
  <c r="C42" i="25"/>
  <c r="C43" i="25"/>
  <c r="C44" i="25"/>
  <c r="C45" i="25"/>
  <c r="E40" i="25"/>
  <c r="F40" i="25" s="1"/>
  <c r="H40" i="25" s="1"/>
  <c r="H13" i="21" l="1"/>
  <c r="J13" i="21" s="1"/>
  <c r="I40" i="25"/>
  <c r="J40" i="25" s="1"/>
  <c r="E43" i="13"/>
  <c r="F43" i="13" s="1"/>
  <c r="E23" i="13"/>
  <c r="G23" i="13" s="1"/>
  <c r="H23" i="13" s="1"/>
  <c r="J23" i="13" s="1"/>
  <c r="F23" i="13"/>
  <c r="I23" i="13"/>
  <c r="E24" i="13"/>
  <c r="F24" i="13"/>
  <c r="G24" i="13"/>
  <c r="H24" i="13"/>
  <c r="J24" i="13" s="1"/>
  <c r="I24" i="13"/>
  <c r="E47" i="22"/>
  <c r="F47" i="22" s="1"/>
  <c r="E48" i="22"/>
  <c r="F48" i="22" s="1"/>
  <c r="I48" i="22"/>
  <c r="E49" i="22"/>
  <c r="F49" i="22" s="1"/>
  <c r="H49" i="22" s="1"/>
  <c r="I49" i="22"/>
  <c r="E43" i="17"/>
  <c r="F43" i="17" s="1"/>
  <c r="I43" i="17"/>
  <c r="E44" i="17"/>
  <c r="F44" i="17"/>
  <c r="H44" i="17" s="1"/>
  <c r="J44" i="17" s="1"/>
  <c r="I44" i="17"/>
  <c r="E15" i="17"/>
  <c r="F15" i="17"/>
  <c r="G15" i="17"/>
  <c r="H15" i="17"/>
  <c r="I15" i="17"/>
  <c r="J15" i="17"/>
  <c r="E16" i="17"/>
  <c r="F16" i="17"/>
  <c r="G16" i="17"/>
  <c r="H16" i="17"/>
  <c r="I16" i="17"/>
  <c r="J16" i="17"/>
  <c r="E17" i="17"/>
  <c r="F17" i="17"/>
  <c r="H17" i="17" s="1"/>
  <c r="J17" i="17" s="1"/>
  <c r="I17" i="17"/>
  <c r="E47" i="10"/>
  <c r="F47" i="10" s="1"/>
  <c r="G47" i="10"/>
  <c r="I47" i="10"/>
  <c r="E48" i="10"/>
  <c r="F48" i="10" s="1"/>
  <c r="G48" i="10"/>
  <c r="H48" i="10" s="1"/>
  <c r="J48" i="10" s="1"/>
  <c r="I48" i="10"/>
  <c r="E49" i="10"/>
  <c r="F49" i="10" s="1"/>
  <c r="G49" i="10"/>
  <c r="I49" i="10"/>
  <c r="E50" i="10"/>
  <c r="F50" i="10" s="1"/>
  <c r="G50" i="10"/>
  <c r="H50" i="10" s="1"/>
  <c r="J50" i="10" s="1"/>
  <c r="I50" i="10"/>
  <c r="E51" i="10"/>
  <c r="F51" i="10"/>
  <c r="H51" i="10" s="1"/>
  <c r="J51" i="10" s="1"/>
  <c r="I51" i="10"/>
  <c r="E20" i="10"/>
  <c r="F20" i="10" s="1"/>
  <c r="G20" i="10"/>
  <c r="I20" i="10"/>
  <c r="E21" i="10"/>
  <c r="F21" i="10" s="1"/>
  <c r="G21" i="10"/>
  <c r="H21" i="10" s="1"/>
  <c r="J21" i="10" s="1"/>
  <c r="I21" i="10"/>
  <c r="E22" i="10"/>
  <c r="F22" i="10" s="1"/>
  <c r="G22" i="10"/>
  <c r="I22" i="10"/>
  <c r="E23" i="10"/>
  <c r="F23" i="10" s="1"/>
  <c r="H23" i="10" s="1"/>
  <c r="C43" i="12"/>
  <c r="E42" i="12"/>
  <c r="F42" i="12"/>
  <c r="H42" i="12" s="1"/>
  <c r="J42" i="12" s="1"/>
  <c r="I42" i="12"/>
  <c r="E13" i="12"/>
  <c r="F13" i="12" s="1"/>
  <c r="I13" i="12"/>
  <c r="E14" i="12"/>
  <c r="F14" i="12"/>
  <c r="H14" i="12" s="1"/>
  <c r="J14" i="12" s="1"/>
  <c r="I14" i="12"/>
  <c r="E46" i="24"/>
  <c r="F46" i="24"/>
  <c r="G46" i="24"/>
  <c r="H46" i="24"/>
  <c r="I46" i="24"/>
  <c r="J46" i="24"/>
  <c r="E47" i="24"/>
  <c r="F47" i="24"/>
  <c r="G47" i="24"/>
  <c r="H47" i="24"/>
  <c r="I47" i="24"/>
  <c r="J47" i="24"/>
  <c r="E48" i="24"/>
  <c r="F48" i="24"/>
  <c r="H48" i="24" s="1"/>
  <c r="J48" i="24" s="1"/>
  <c r="I48" i="24"/>
  <c r="E22" i="24"/>
  <c r="F22" i="24" s="1"/>
  <c r="I22" i="24"/>
  <c r="E23" i="24"/>
  <c r="F23" i="24" s="1"/>
  <c r="E24" i="24"/>
  <c r="F24" i="24"/>
  <c r="H24" i="24" s="1"/>
  <c r="J24" i="24" s="1"/>
  <c r="I24" i="24"/>
  <c r="E10" i="24"/>
  <c r="F10" i="24" s="1"/>
  <c r="E40" i="21"/>
  <c r="F40" i="21" s="1"/>
  <c r="G40" i="21"/>
  <c r="H40" i="21" s="1"/>
  <c r="J40" i="21" s="1"/>
  <c r="I40" i="21"/>
  <c r="E41" i="21"/>
  <c r="F41" i="21" s="1"/>
  <c r="G41" i="21"/>
  <c r="I41" i="21"/>
  <c r="E42" i="21"/>
  <c r="F42" i="21" s="1"/>
  <c r="G42" i="21"/>
  <c r="H42" i="21" s="1"/>
  <c r="J42" i="21" s="1"/>
  <c r="I42" i="21"/>
  <c r="E43" i="21"/>
  <c r="F43" i="21" s="1"/>
  <c r="H43" i="21" s="1"/>
  <c r="E15" i="21"/>
  <c r="F15" i="21"/>
  <c r="H15" i="21" s="1"/>
  <c r="J15" i="21" s="1"/>
  <c r="I15" i="21"/>
  <c r="E42" i="4"/>
  <c r="F42" i="4" s="1"/>
  <c r="E43" i="4"/>
  <c r="G43" i="4" s="1"/>
  <c r="C18" i="4"/>
  <c r="E17" i="4"/>
  <c r="F17" i="4" s="1"/>
  <c r="H17" i="4" s="1"/>
  <c r="C19" i="4"/>
  <c r="C20" i="4"/>
  <c r="C21" i="4"/>
  <c r="C22" i="4"/>
  <c r="C23" i="4"/>
  <c r="E51" i="3"/>
  <c r="F51" i="3" s="1"/>
  <c r="E52" i="3"/>
  <c r="F52" i="3" s="1"/>
  <c r="G52" i="3"/>
  <c r="I52" i="3"/>
  <c r="E53" i="3"/>
  <c r="F53" i="3"/>
  <c r="H53" i="3" s="1"/>
  <c r="J53" i="3" s="1"/>
  <c r="I53" i="3"/>
  <c r="C26" i="3"/>
  <c r="C27" i="3"/>
  <c r="E25" i="3"/>
  <c r="F25" i="3" s="1"/>
  <c r="H25" i="3" s="1"/>
  <c r="E10" i="3"/>
  <c r="F10" i="3" s="1"/>
  <c r="E11" i="3"/>
  <c r="F11" i="3" s="1"/>
  <c r="G11" i="3"/>
  <c r="E12" i="3"/>
  <c r="F12" i="3" s="1"/>
  <c r="G12" i="3"/>
  <c r="E13" i="3"/>
  <c r="F13" i="3"/>
  <c r="G13" i="3"/>
  <c r="E14" i="3"/>
  <c r="F14" i="3" s="1"/>
  <c r="E15" i="3"/>
  <c r="F15" i="3" s="1"/>
  <c r="G15" i="3"/>
  <c r="E16" i="3"/>
  <c r="F16" i="3" s="1"/>
  <c r="G16" i="3"/>
  <c r="E17" i="3"/>
  <c r="F17" i="3"/>
  <c r="G17" i="3"/>
  <c r="E18" i="3"/>
  <c r="F18" i="3" s="1"/>
  <c r="E19" i="3"/>
  <c r="F19" i="3" s="1"/>
  <c r="E20" i="3"/>
  <c r="F20" i="3" s="1"/>
  <c r="E21" i="3"/>
  <c r="F21" i="3" s="1"/>
  <c r="G21" i="3"/>
  <c r="E22" i="3"/>
  <c r="F22" i="3" s="1"/>
  <c r="E23" i="3"/>
  <c r="F23" i="3" s="1"/>
  <c r="E24" i="3"/>
  <c r="F24" i="3" s="1"/>
  <c r="C16" i="21"/>
  <c r="C17" i="21"/>
  <c r="G43" i="13" l="1"/>
  <c r="I43" i="13"/>
  <c r="H43" i="13"/>
  <c r="J43" i="13" s="1"/>
  <c r="J49" i="22"/>
  <c r="G48" i="22"/>
  <c r="H48" i="22" s="1"/>
  <c r="J48" i="22" s="1"/>
  <c r="I47" i="22"/>
  <c r="G47" i="22"/>
  <c r="H47" i="22" s="1"/>
  <c r="G43" i="17"/>
  <c r="H43" i="17" s="1"/>
  <c r="J43" i="17" s="1"/>
  <c r="H49" i="10"/>
  <c r="J49" i="10" s="1"/>
  <c r="H47" i="10"/>
  <c r="J47" i="10" s="1"/>
  <c r="H22" i="10"/>
  <c r="J22" i="10" s="1"/>
  <c r="H20" i="10"/>
  <c r="J20" i="10" s="1"/>
  <c r="I23" i="10"/>
  <c r="J23" i="10" s="1"/>
  <c r="G13" i="12"/>
  <c r="H13" i="12" s="1"/>
  <c r="J13" i="12" s="1"/>
  <c r="I23" i="24"/>
  <c r="G22" i="24"/>
  <c r="H22" i="24" s="1"/>
  <c r="J22" i="24" s="1"/>
  <c r="G23" i="24"/>
  <c r="H23" i="24" s="1"/>
  <c r="J23" i="24" s="1"/>
  <c r="H41" i="21"/>
  <c r="J41" i="21" s="1"/>
  <c r="I43" i="21"/>
  <c r="J43" i="21" s="1"/>
  <c r="H43" i="4"/>
  <c r="I42" i="4"/>
  <c r="G42" i="4"/>
  <c r="H42" i="4" s="1"/>
  <c r="J42" i="4" s="1"/>
  <c r="F43" i="4"/>
  <c r="I43" i="4"/>
  <c r="I17" i="4"/>
  <c r="J17" i="4" s="1"/>
  <c r="H52" i="3"/>
  <c r="J52" i="3" s="1"/>
  <c r="I51" i="3"/>
  <c r="G51" i="3"/>
  <c r="H51" i="3" s="1"/>
  <c r="I25" i="3"/>
  <c r="J25" i="3" s="1"/>
  <c r="I24" i="3"/>
  <c r="G24" i="3"/>
  <c r="G23" i="3"/>
  <c r="G20" i="3"/>
  <c r="G19" i="3"/>
  <c r="G22" i="3"/>
  <c r="G18" i="3"/>
  <c r="G14" i="3"/>
  <c r="G10" i="3"/>
  <c r="H24" i="3"/>
  <c r="I23" i="3"/>
  <c r="H23" i="3"/>
  <c r="C46" i="14"/>
  <c r="C47" i="14"/>
  <c r="E45" i="14"/>
  <c r="I45" i="14" s="1"/>
  <c r="J47" i="22" l="1"/>
  <c r="J43" i="4"/>
  <c r="J51" i="3"/>
  <c r="J24" i="3"/>
  <c r="J23" i="3"/>
  <c r="F45" i="14"/>
  <c r="H45" i="14" s="1"/>
  <c r="J45" i="14" s="1"/>
  <c r="C156" i="12"/>
  <c r="C157" i="12"/>
  <c r="C158" i="12"/>
  <c r="C159" i="12"/>
  <c r="C160" i="12"/>
  <c r="C161" i="12"/>
  <c r="C162" i="12"/>
  <c r="C163" i="12"/>
  <c r="C164" i="12"/>
  <c r="C165" i="12"/>
  <c r="C166" i="12"/>
  <c r="C167" i="12"/>
  <c r="C168" i="12"/>
  <c r="C169" i="12"/>
  <c r="C170" i="12"/>
  <c r="C171" i="12"/>
  <c r="C172" i="12"/>
  <c r="C173" i="12"/>
  <c r="C174" i="12"/>
  <c r="C175" i="12"/>
  <c r="C176" i="12"/>
  <c r="C177" i="12"/>
  <c r="C178" i="12"/>
  <c r="E155" i="12"/>
  <c r="F155" i="12" s="1"/>
  <c r="H155" i="12" s="1"/>
  <c r="E68" i="12"/>
  <c r="G68" i="12" s="1"/>
  <c r="E69" i="12"/>
  <c r="F69" i="12" s="1"/>
  <c r="H69" i="12" s="1"/>
  <c r="C130" i="12"/>
  <c r="C131" i="12"/>
  <c r="C132" i="12"/>
  <c r="C133" i="12"/>
  <c r="C134" i="12"/>
  <c r="C135" i="12"/>
  <c r="C136" i="12"/>
  <c r="C137" i="12"/>
  <c r="C138" i="12"/>
  <c r="C139" i="12"/>
  <c r="C140" i="12"/>
  <c r="C141" i="12"/>
  <c r="C142" i="12"/>
  <c r="C143" i="12"/>
  <c r="C144" i="12"/>
  <c r="C145" i="12"/>
  <c r="C146" i="12"/>
  <c r="C147" i="12"/>
  <c r="C148" i="12"/>
  <c r="C149" i="12"/>
  <c r="E129" i="12"/>
  <c r="F129" i="12" s="1"/>
  <c r="H129" i="12" s="1"/>
  <c r="C98" i="12"/>
  <c r="C99" i="12"/>
  <c r="C100" i="12"/>
  <c r="C101" i="12"/>
  <c r="C102" i="12"/>
  <c r="C103" i="12"/>
  <c r="C104" i="12"/>
  <c r="C105" i="12"/>
  <c r="C106" i="12"/>
  <c r="C107" i="12"/>
  <c r="C108" i="12"/>
  <c r="C109" i="12"/>
  <c r="C110" i="12"/>
  <c r="C111" i="12"/>
  <c r="C112" i="12"/>
  <c r="C113" i="12"/>
  <c r="C114" i="12"/>
  <c r="C115" i="12"/>
  <c r="C116" i="12"/>
  <c r="C117" i="12"/>
  <c r="C118" i="12"/>
  <c r="C119" i="12"/>
  <c r="C120" i="12"/>
  <c r="H97" i="12"/>
  <c r="C70" i="12"/>
  <c r="C71" i="12"/>
  <c r="C72" i="12"/>
  <c r="C73" i="12"/>
  <c r="C74" i="12"/>
  <c r="C75" i="12"/>
  <c r="C76" i="12"/>
  <c r="C77" i="12"/>
  <c r="C78" i="12"/>
  <c r="C79" i="12"/>
  <c r="C80" i="12"/>
  <c r="C81" i="12"/>
  <c r="C82" i="12"/>
  <c r="C83" i="12"/>
  <c r="C84" i="12"/>
  <c r="C85" i="12"/>
  <c r="C86" i="12"/>
  <c r="C87" i="12"/>
  <c r="C88" i="12"/>
  <c r="C89" i="12"/>
  <c r="C90" i="12"/>
  <c r="C91" i="12"/>
  <c r="C44" i="12"/>
  <c r="C45" i="12"/>
  <c r="C46" i="12"/>
  <c r="C47" i="12"/>
  <c r="C48" i="12"/>
  <c r="C49" i="12"/>
  <c r="C50" i="12"/>
  <c r="C51" i="12"/>
  <c r="C52" i="12"/>
  <c r="C53" i="12"/>
  <c r="C54" i="12"/>
  <c r="C55" i="12"/>
  <c r="C56" i="12"/>
  <c r="C57" i="12"/>
  <c r="C58" i="12"/>
  <c r="C59" i="12"/>
  <c r="C60" i="12"/>
  <c r="C61" i="12"/>
  <c r="C62" i="12"/>
  <c r="C15" i="12"/>
  <c r="C16" i="12"/>
  <c r="C17" i="12"/>
  <c r="C18" i="12"/>
  <c r="C19" i="12"/>
  <c r="C20" i="12"/>
  <c r="C21" i="12"/>
  <c r="C22" i="12"/>
  <c r="C23" i="12"/>
  <c r="C24" i="12"/>
  <c r="C25" i="12"/>
  <c r="C26" i="12"/>
  <c r="C27" i="12"/>
  <c r="C28" i="12"/>
  <c r="C29" i="12"/>
  <c r="C30" i="12"/>
  <c r="C31" i="12"/>
  <c r="C32" i="12"/>
  <c r="C33" i="12"/>
  <c r="C157" i="25"/>
  <c r="C158" i="25"/>
  <c r="C159" i="25"/>
  <c r="C160" i="25"/>
  <c r="C161" i="25"/>
  <c r="C162" i="25"/>
  <c r="C163" i="25"/>
  <c r="C164" i="25"/>
  <c r="C165" i="25"/>
  <c r="C166" i="25"/>
  <c r="C167" i="25"/>
  <c r="C168" i="25"/>
  <c r="C169" i="25"/>
  <c r="C170" i="25"/>
  <c r="C171" i="25"/>
  <c r="C172" i="25"/>
  <c r="C173" i="25"/>
  <c r="C174" i="25"/>
  <c r="C175" i="25"/>
  <c r="C176" i="25"/>
  <c r="C177" i="25"/>
  <c r="C178" i="25"/>
  <c r="E156" i="25"/>
  <c r="F156" i="25" s="1"/>
  <c r="H156" i="25" s="1"/>
  <c r="C129" i="25"/>
  <c r="C130" i="25"/>
  <c r="C131" i="25"/>
  <c r="C132" i="25"/>
  <c r="C133" i="25"/>
  <c r="C134" i="25"/>
  <c r="C135" i="25"/>
  <c r="C136" i="25"/>
  <c r="C137" i="25"/>
  <c r="C138" i="25"/>
  <c r="C139" i="25"/>
  <c r="C140" i="25"/>
  <c r="C141" i="25"/>
  <c r="C142" i="25"/>
  <c r="C143" i="25"/>
  <c r="C144" i="25"/>
  <c r="C145" i="25"/>
  <c r="C146" i="25"/>
  <c r="C147" i="25"/>
  <c r="C148" i="25"/>
  <c r="C149" i="25"/>
  <c r="F128" i="25"/>
  <c r="H128" i="25" s="1"/>
  <c r="C99" i="25"/>
  <c r="C100" i="25"/>
  <c r="C101" i="25"/>
  <c r="C102" i="25"/>
  <c r="C103" i="25"/>
  <c r="C104" i="25"/>
  <c r="C105" i="25"/>
  <c r="C106" i="25"/>
  <c r="C107" i="25"/>
  <c r="C108" i="25"/>
  <c r="C109" i="25"/>
  <c r="C110" i="25"/>
  <c r="C111" i="25"/>
  <c r="C112" i="25"/>
  <c r="C113" i="25"/>
  <c r="C114" i="25"/>
  <c r="C115" i="25"/>
  <c r="C116" i="25"/>
  <c r="C117" i="25"/>
  <c r="C118" i="25"/>
  <c r="C119" i="25"/>
  <c r="C120" i="25"/>
  <c r="E98" i="25"/>
  <c r="F98" i="25" s="1"/>
  <c r="H98" i="25" s="1"/>
  <c r="C70" i="25"/>
  <c r="C71" i="25"/>
  <c r="C72" i="25"/>
  <c r="C73" i="25"/>
  <c r="C74" i="25"/>
  <c r="C75" i="25"/>
  <c r="C76" i="25"/>
  <c r="C77" i="25"/>
  <c r="C78" i="25"/>
  <c r="C79" i="25"/>
  <c r="C80" i="25"/>
  <c r="C81" i="25"/>
  <c r="C82" i="25"/>
  <c r="C83" i="25"/>
  <c r="C84" i="25"/>
  <c r="C85" i="25"/>
  <c r="C86" i="25"/>
  <c r="C87" i="25"/>
  <c r="C88" i="25"/>
  <c r="C89" i="25"/>
  <c r="C90" i="25"/>
  <c r="C91" i="25"/>
  <c r="F69" i="25"/>
  <c r="H69" i="25" s="1"/>
  <c r="C46" i="25"/>
  <c r="C47" i="25"/>
  <c r="C48" i="25"/>
  <c r="C49" i="25"/>
  <c r="C50" i="25"/>
  <c r="C51" i="25"/>
  <c r="C52" i="25"/>
  <c r="C53" i="25"/>
  <c r="C54" i="25"/>
  <c r="C55" i="25"/>
  <c r="C56" i="25"/>
  <c r="C57" i="25"/>
  <c r="C58" i="25"/>
  <c r="C59" i="25"/>
  <c r="C60" i="25"/>
  <c r="C61" i="25"/>
  <c r="C62" i="25"/>
  <c r="C13" i="25"/>
  <c r="E12" i="25" s="1"/>
  <c r="F12" i="25" s="1"/>
  <c r="H12" i="25" s="1"/>
  <c r="C14" i="25"/>
  <c r="C15" i="25"/>
  <c r="C16" i="25"/>
  <c r="C17" i="25"/>
  <c r="C18" i="25"/>
  <c r="C19" i="25"/>
  <c r="C20" i="25"/>
  <c r="C21" i="25"/>
  <c r="C22" i="25"/>
  <c r="C23" i="25"/>
  <c r="C24" i="25"/>
  <c r="C25" i="25"/>
  <c r="C26" i="25"/>
  <c r="C27" i="25"/>
  <c r="C28" i="25"/>
  <c r="C29" i="25"/>
  <c r="C30" i="25"/>
  <c r="C31" i="25"/>
  <c r="C32" i="25"/>
  <c r="C33" i="25"/>
  <c r="I155" i="12" l="1"/>
  <c r="J155" i="12" s="1"/>
  <c r="F68" i="12"/>
  <c r="I68" i="12"/>
  <c r="H68" i="12"/>
  <c r="I69" i="12"/>
  <c r="J69" i="12" s="1"/>
  <c r="I129" i="12"/>
  <c r="J129" i="12" s="1"/>
  <c r="I97" i="12"/>
  <c r="J97" i="12" s="1"/>
  <c r="J156" i="25"/>
  <c r="I156" i="25"/>
  <c r="J128" i="25"/>
  <c r="I128" i="25"/>
  <c r="J98" i="25"/>
  <c r="I98" i="25"/>
  <c r="I69" i="25"/>
  <c r="J69" i="25" s="1"/>
  <c r="J12" i="25"/>
  <c r="I12" i="25"/>
  <c r="C17" i="11"/>
  <c r="C18" i="11"/>
  <c r="C19" i="11"/>
  <c r="C20" i="11"/>
  <c r="C21" i="11"/>
  <c r="C22" i="11"/>
  <c r="C23" i="11"/>
  <c r="C24" i="11"/>
  <c r="C25" i="11"/>
  <c r="C26" i="11"/>
  <c r="C27" i="11"/>
  <c r="C28" i="11"/>
  <c r="C29" i="11"/>
  <c r="C30" i="11"/>
  <c r="C31" i="11"/>
  <c r="C32" i="11"/>
  <c r="C33" i="11"/>
  <c r="C157" i="24"/>
  <c r="C158" i="24"/>
  <c r="C159" i="24"/>
  <c r="C160" i="24"/>
  <c r="C161" i="24"/>
  <c r="C162" i="24"/>
  <c r="C163" i="24"/>
  <c r="C164" i="24"/>
  <c r="C165" i="24"/>
  <c r="C166" i="24"/>
  <c r="C167" i="24"/>
  <c r="C168" i="24"/>
  <c r="C169" i="24"/>
  <c r="C170" i="24"/>
  <c r="C171" i="24"/>
  <c r="C172" i="24"/>
  <c r="C173" i="24"/>
  <c r="C174" i="24"/>
  <c r="C175" i="24"/>
  <c r="C176" i="24"/>
  <c r="C177" i="24"/>
  <c r="C178" i="24"/>
  <c r="E156" i="24"/>
  <c r="F156" i="24" s="1"/>
  <c r="H156" i="24" s="1"/>
  <c r="C140" i="24"/>
  <c r="C141" i="24"/>
  <c r="C142" i="24"/>
  <c r="C143" i="24"/>
  <c r="C144" i="24"/>
  <c r="C145" i="24"/>
  <c r="C146" i="24"/>
  <c r="C147" i="24"/>
  <c r="C148" i="24"/>
  <c r="C149" i="24"/>
  <c r="E139" i="24"/>
  <c r="F139" i="24" s="1"/>
  <c r="H139" i="24" s="1"/>
  <c r="C99" i="24"/>
  <c r="C100" i="24"/>
  <c r="C101" i="24"/>
  <c r="C102" i="24"/>
  <c r="C103" i="24"/>
  <c r="C104" i="24"/>
  <c r="C105" i="24"/>
  <c r="C106" i="24"/>
  <c r="C107" i="24"/>
  <c r="C108" i="24"/>
  <c r="C109" i="24"/>
  <c r="C110" i="24"/>
  <c r="C111" i="24"/>
  <c r="C112" i="24"/>
  <c r="C113" i="24"/>
  <c r="C114" i="24"/>
  <c r="C115" i="24"/>
  <c r="C116" i="24"/>
  <c r="C117" i="24"/>
  <c r="C118" i="24"/>
  <c r="C119" i="24"/>
  <c r="C120" i="24"/>
  <c r="E98" i="24"/>
  <c r="F98" i="24" s="1"/>
  <c r="H98" i="24" s="1"/>
  <c r="C70" i="24"/>
  <c r="C71" i="24"/>
  <c r="C72" i="24"/>
  <c r="C73" i="24"/>
  <c r="C74" i="24"/>
  <c r="C75" i="24"/>
  <c r="C76" i="24"/>
  <c r="C77" i="24"/>
  <c r="C78" i="24"/>
  <c r="C79" i="24"/>
  <c r="C80" i="24"/>
  <c r="C81" i="24"/>
  <c r="C82" i="24"/>
  <c r="C83" i="24"/>
  <c r="C84" i="24"/>
  <c r="C85" i="24"/>
  <c r="C86" i="24"/>
  <c r="C87" i="24"/>
  <c r="C88" i="24"/>
  <c r="C89" i="24"/>
  <c r="C90" i="24"/>
  <c r="C91" i="24"/>
  <c r="E69" i="24"/>
  <c r="F69" i="24" s="1"/>
  <c r="H69" i="24" s="1"/>
  <c r="I69" i="24"/>
  <c r="C49" i="24"/>
  <c r="C50" i="24"/>
  <c r="C51" i="24"/>
  <c r="C52" i="24"/>
  <c r="C53" i="24"/>
  <c r="C54" i="24"/>
  <c r="C55" i="24"/>
  <c r="C56" i="24"/>
  <c r="C57" i="24"/>
  <c r="C58" i="24"/>
  <c r="C59" i="24"/>
  <c r="C60" i="24"/>
  <c r="C61" i="24"/>
  <c r="C62" i="24"/>
  <c r="C25" i="24"/>
  <c r="C26" i="24"/>
  <c r="C27" i="24"/>
  <c r="C28" i="24"/>
  <c r="C29" i="24"/>
  <c r="C30" i="24"/>
  <c r="C31" i="24"/>
  <c r="C32" i="24"/>
  <c r="C33" i="24"/>
  <c r="E155" i="25"/>
  <c r="F155" i="25" s="1"/>
  <c r="E127" i="25"/>
  <c r="F127" i="25" s="1"/>
  <c r="G126" i="25"/>
  <c r="H126" i="25" s="1"/>
  <c r="E126" i="25"/>
  <c r="F126" i="25" s="1"/>
  <c r="E97" i="25"/>
  <c r="F97" i="25" s="1"/>
  <c r="F68" i="25"/>
  <c r="E68" i="25"/>
  <c r="I68" i="25" s="1"/>
  <c r="E39" i="25"/>
  <c r="I39" i="25" s="1"/>
  <c r="J36" i="25"/>
  <c r="J65" i="25" s="1"/>
  <c r="H36" i="25"/>
  <c r="H65" i="25" s="1"/>
  <c r="C34" i="25"/>
  <c r="E11" i="25"/>
  <c r="F11" i="25" s="1"/>
  <c r="E10" i="25"/>
  <c r="F10" i="25" s="1"/>
  <c r="C9" i="25"/>
  <c r="F7" i="25"/>
  <c r="E128" i="12"/>
  <c r="I128" i="12" s="1"/>
  <c r="E127" i="12"/>
  <c r="I127" i="12" s="1"/>
  <c r="E126" i="12"/>
  <c r="I126" i="12" s="1"/>
  <c r="E41" i="12"/>
  <c r="G41" i="12" s="1"/>
  <c r="E40" i="12"/>
  <c r="I40" i="12" s="1"/>
  <c r="E39" i="12"/>
  <c r="I39" i="12" s="1"/>
  <c r="J36" i="12"/>
  <c r="H36" i="12"/>
  <c r="H65" i="12" s="1"/>
  <c r="F36" i="12"/>
  <c r="C34" i="12"/>
  <c r="E12" i="12"/>
  <c r="I12" i="12" s="1"/>
  <c r="E11" i="12"/>
  <c r="I11" i="12" s="1"/>
  <c r="E10" i="12"/>
  <c r="I10" i="12" s="1"/>
  <c r="C9" i="12"/>
  <c r="F7" i="12"/>
  <c r="E155" i="24"/>
  <c r="F155" i="24" s="1"/>
  <c r="F138" i="24"/>
  <c r="E138" i="24"/>
  <c r="I138" i="24" s="1"/>
  <c r="F137" i="24"/>
  <c r="E137" i="24"/>
  <c r="I137" i="24" s="1"/>
  <c r="F136" i="24"/>
  <c r="E136" i="24"/>
  <c r="I136" i="24" s="1"/>
  <c r="F135" i="24"/>
  <c r="E135" i="24"/>
  <c r="I135" i="24" s="1"/>
  <c r="F134" i="24"/>
  <c r="E134" i="24"/>
  <c r="I134" i="24" s="1"/>
  <c r="F133" i="24"/>
  <c r="E133" i="24"/>
  <c r="I133" i="24" s="1"/>
  <c r="F132" i="24"/>
  <c r="E132" i="24"/>
  <c r="I132" i="24" s="1"/>
  <c r="F131" i="24"/>
  <c r="E131" i="24"/>
  <c r="I131" i="24" s="1"/>
  <c r="F130" i="24"/>
  <c r="E130" i="24"/>
  <c r="I130" i="24" s="1"/>
  <c r="F129" i="24"/>
  <c r="E129" i="24"/>
  <c r="I129" i="24" s="1"/>
  <c r="F128" i="24"/>
  <c r="E128" i="24"/>
  <c r="I128" i="24" s="1"/>
  <c r="F127" i="24"/>
  <c r="E127" i="24"/>
  <c r="I127" i="24" s="1"/>
  <c r="F126" i="24"/>
  <c r="E126" i="24"/>
  <c r="I126" i="24" s="1"/>
  <c r="E97" i="24"/>
  <c r="F97" i="24" s="1"/>
  <c r="E68" i="24"/>
  <c r="F68" i="24" s="1"/>
  <c r="E45" i="24"/>
  <c r="F45" i="24" s="1"/>
  <c r="E44" i="24"/>
  <c r="F44" i="24" s="1"/>
  <c r="G43" i="24"/>
  <c r="H43" i="24" s="1"/>
  <c r="E43" i="24"/>
  <c r="F43" i="24" s="1"/>
  <c r="F42" i="24"/>
  <c r="E42" i="24"/>
  <c r="I42" i="24" s="1"/>
  <c r="F41" i="24"/>
  <c r="E41" i="24"/>
  <c r="I41" i="24" s="1"/>
  <c r="E40" i="24"/>
  <c r="I40" i="24" s="1"/>
  <c r="F39" i="24"/>
  <c r="E39" i="24"/>
  <c r="I39" i="24" s="1"/>
  <c r="J36" i="24"/>
  <c r="H36" i="24"/>
  <c r="H65" i="24" s="1"/>
  <c r="F36" i="24"/>
  <c r="C34" i="24"/>
  <c r="E21" i="24"/>
  <c r="I21" i="24" s="1"/>
  <c r="E20" i="24"/>
  <c r="I20" i="24" s="1"/>
  <c r="E19" i="24"/>
  <c r="I19" i="24" s="1"/>
  <c r="E18" i="24"/>
  <c r="I18" i="24" s="1"/>
  <c r="E17" i="24"/>
  <c r="I17" i="24" s="1"/>
  <c r="E16" i="24"/>
  <c r="I16" i="24" s="1"/>
  <c r="E15" i="24"/>
  <c r="I15" i="24" s="1"/>
  <c r="E14" i="24"/>
  <c r="I14" i="24" s="1"/>
  <c r="E13" i="24"/>
  <c r="I13" i="24" s="1"/>
  <c r="E12" i="24"/>
  <c r="I12" i="24" s="1"/>
  <c r="E11" i="24"/>
  <c r="I11" i="24" s="1"/>
  <c r="I10" i="24"/>
  <c r="C9" i="24"/>
  <c r="F7" i="24"/>
  <c r="J36" i="11"/>
  <c r="H36" i="11"/>
  <c r="H65" i="11" s="1"/>
  <c r="C34" i="11"/>
  <c r="C9" i="11"/>
  <c r="E9" i="11" s="1"/>
  <c r="F9" i="11" s="1"/>
  <c r="F7" i="11"/>
  <c r="C157" i="14"/>
  <c r="E156" i="14"/>
  <c r="F156" i="14" s="1"/>
  <c r="H156" i="14" s="1"/>
  <c r="C137" i="14"/>
  <c r="C138" i="14"/>
  <c r="C139" i="14"/>
  <c r="E136" i="14"/>
  <c r="F136" i="14" s="1"/>
  <c r="H136" i="14" s="1"/>
  <c r="C98" i="14"/>
  <c r="C99" i="14"/>
  <c r="C100" i="14"/>
  <c r="C101" i="14"/>
  <c r="C102" i="14"/>
  <c r="E97" i="14"/>
  <c r="F97" i="14" s="1"/>
  <c r="H97" i="14" s="1"/>
  <c r="C70" i="14"/>
  <c r="C71" i="14"/>
  <c r="E69" i="14"/>
  <c r="F69" i="14" s="1"/>
  <c r="H69" i="14" s="1"/>
  <c r="E155" i="14"/>
  <c r="F155" i="14" s="1"/>
  <c r="E135" i="14"/>
  <c r="F135" i="14" s="1"/>
  <c r="E134" i="14"/>
  <c r="F134" i="14" s="1"/>
  <c r="E133" i="14"/>
  <c r="F133" i="14" s="1"/>
  <c r="E132" i="14"/>
  <c r="F132" i="14" s="1"/>
  <c r="E131" i="14"/>
  <c r="F131" i="14" s="1"/>
  <c r="E130" i="14"/>
  <c r="F130" i="14" s="1"/>
  <c r="E129" i="14"/>
  <c r="F129" i="14" s="1"/>
  <c r="E128" i="14"/>
  <c r="F128" i="14" s="1"/>
  <c r="E127" i="14"/>
  <c r="F127" i="14" s="1"/>
  <c r="E126" i="14"/>
  <c r="I126" i="14" s="1"/>
  <c r="E68" i="14"/>
  <c r="F68" i="14" s="1"/>
  <c r="E44" i="14"/>
  <c r="F44" i="14" s="1"/>
  <c r="E43" i="14"/>
  <c r="F43" i="14" s="1"/>
  <c r="E42" i="14"/>
  <c r="F42" i="14" s="1"/>
  <c r="E41" i="14"/>
  <c r="F41" i="14" s="1"/>
  <c r="E40" i="14"/>
  <c r="F40" i="14" s="1"/>
  <c r="E39" i="14"/>
  <c r="F39" i="14" s="1"/>
  <c r="J36" i="14"/>
  <c r="J65" i="14" s="1"/>
  <c r="H36" i="14"/>
  <c r="C34" i="14"/>
  <c r="C33" i="14"/>
  <c r="C32" i="14"/>
  <c r="C31" i="14"/>
  <c r="C30" i="14"/>
  <c r="C29" i="14"/>
  <c r="C28" i="14"/>
  <c r="C27" i="14"/>
  <c r="C26" i="14"/>
  <c r="C25" i="14"/>
  <c r="C24" i="14"/>
  <c r="C23" i="14"/>
  <c r="C22" i="14"/>
  <c r="C21" i="14"/>
  <c r="E20" i="14"/>
  <c r="E19" i="14"/>
  <c r="F19" i="14" s="1"/>
  <c r="E18" i="14"/>
  <c r="F18" i="14" s="1"/>
  <c r="E17" i="14"/>
  <c r="I17" i="14" s="1"/>
  <c r="E16" i="14"/>
  <c r="F16" i="14" s="1"/>
  <c r="E15" i="14"/>
  <c r="F15" i="14" s="1"/>
  <c r="E14" i="14"/>
  <c r="F14" i="14" s="1"/>
  <c r="E13" i="14"/>
  <c r="F13" i="14" s="1"/>
  <c r="E12" i="14"/>
  <c r="F12" i="14" s="1"/>
  <c r="E11" i="14"/>
  <c r="F11" i="14" s="1"/>
  <c r="E10" i="14"/>
  <c r="F10" i="14" s="1"/>
  <c r="C9" i="14"/>
  <c r="F7" i="14"/>
  <c r="C69" i="23"/>
  <c r="C70" i="23"/>
  <c r="C71" i="23"/>
  <c r="C72" i="23"/>
  <c r="C73" i="23"/>
  <c r="C74" i="23"/>
  <c r="C75" i="23"/>
  <c r="C76" i="23"/>
  <c r="C77" i="23"/>
  <c r="C78" i="23"/>
  <c r="C79" i="23"/>
  <c r="C80" i="23"/>
  <c r="C81" i="23"/>
  <c r="C82" i="23"/>
  <c r="C83" i="23"/>
  <c r="C84" i="23"/>
  <c r="C85" i="23"/>
  <c r="C86" i="23"/>
  <c r="C87" i="23"/>
  <c r="C88" i="23"/>
  <c r="C89" i="23"/>
  <c r="C90" i="23"/>
  <c r="C91" i="23"/>
  <c r="E68" i="23"/>
  <c r="F68" i="23" s="1"/>
  <c r="H68" i="23" s="1"/>
  <c r="C156" i="23"/>
  <c r="C157" i="23"/>
  <c r="C158" i="23"/>
  <c r="C159" i="23"/>
  <c r="C160" i="23"/>
  <c r="C161" i="23"/>
  <c r="C162" i="23"/>
  <c r="C163" i="23"/>
  <c r="C164" i="23"/>
  <c r="C165" i="23"/>
  <c r="C166" i="23"/>
  <c r="C167" i="23"/>
  <c r="C168" i="23"/>
  <c r="C169" i="23"/>
  <c r="C170" i="23"/>
  <c r="C171" i="23"/>
  <c r="C172" i="23"/>
  <c r="C173" i="23"/>
  <c r="C174" i="23"/>
  <c r="C175" i="23"/>
  <c r="C176" i="23"/>
  <c r="C177" i="23"/>
  <c r="C178" i="23"/>
  <c r="E155" i="23"/>
  <c r="F155" i="23" s="1"/>
  <c r="H155" i="23" s="1"/>
  <c r="C127" i="23"/>
  <c r="C128" i="23"/>
  <c r="C129" i="23"/>
  <c r="C130" i="23"/>
  <c r="C131" i="23"/>
  <c r="C132" i="23"/>
  <c r="C133" i="23"/>
  <c r="C134" i="23"/>
  <c r="C135" i="23"/>
  <c r="C136" i="23"/>
  <c r="C137" i="23"/>
  <c r="C138" i="23"/>
  <c r="C139" i="23"/>
  <c r="C140" i="23"/>
  <c r="C141" i="23"/>
  <c r="C142" i="23"/>
  <c r="C143" i="23"/>
  <c r="C144" i="23"/>
  <c r="C145" i="23"/>
  <c r="C146" i="23"/>
  <c r="C147" i="23"/>
  <c r="C148" i="23"/>
  <c r="C149" i="23"/>
  <c r="E126" i="23"/>
  <c r="F126" i="23" s="1"/>
  <c r="H126" i="23" s="1"/>
  <c r="C98" i="23"/>
  <c r="C99" i="23"/>
  <c r="C100" i="23"/>
  <c r="C101" i="23"/>
  <c r="C102" i="23"/>
  <c r="C103" i="23"/>
  <c r="C104" i="23"/>
  <c r="C105" i="23"/>
  <c r="C106" i="23"/>
  <c r="C107" i="23"/>
  <c r="C108" i="23"/>
  <c r="C109" i="23"/>
  <c r="C110" i="23"/>
  <c r="C111" i="23"/>
  <c r="C112" i="23"/>
  <c r="C113" i="23"/>
  <c r="C114" i="23"/>
  <c r="C115" i="23"/>
  <c r="C116" i="23"/>
  <c r="C117" i="23"/>
  <c r="C118" i="23"/>
  <c r="C119" i="23"/>
  <c r="C120" i="23"/>
  <c r="E97" i="23"/>
  <c r="F97" i="23" s="1"/>
  <c r="H97" i="23" s="1"/>
  <c r="C40" i="23"/>
  <c r="C41" i="23"/>
  <c r="C42" i="23"/>
  <c r="C43" i="23"/>
  <c r="C44" i="23"/>
  <c r="C45" i="23"/>
  <c r="C46" i="23"/>
  <c r="C47" i="23"/>
  <c r="C48" i="23"/>
  <c r="C49" i="23"/>
  <c r="C50" i="23"/>
  <c r="C51" i="23"/>
  <c r="C52" i="23"/>
  <c r="C53" i="23"/>
  <c r="C54" i="23"/>
  <c r="C55" i="23"/>
  <c r="C56" i="23"/>
  <c r="C57" i="23"/>
  <c r="C58" i="23"/>
  <c r="C59" i="23"/>
  <c r="C60" i="23"/>
  <c r="C61" i="23"/>
  <c r="C62" i="23"/>
  <c r="E39" i="23"/>
  <c r="F39" i="23" s="1"/>
  <c r="H39" i="23" s="1"/>
  <c r="C11" i="23"/>
  <c r="C12" i="23"/>
  <c r="C13" i="23"/>
  <c r="C14" i="23"/>
  <c r="C15" i="23"/>
  <c r="C16" i="23"/>
  <c r="C17" i="23"/>
  <c r="C18" i="23"/>
  <c r="C19" i="23"/>
  <c r="C20" i="23"/>
  <c r="C21" i="23"/>
  <c r="C22" i="23"/>
  <c r="C23" i="23"/>
  <c r="C24" i="23"/>
  <c r="C25" i="23"/>
  <c r="C26" i="23"/>
  <c r="C27" i="23"/>
  <c r="C28" i="23"/>
  <c r="C29" i="23"/>
  <c r="C30" i="23"/>
  <c r="C31" i="23"/>
  <c r="C32" i="23"/>
  <c r="C33" i="23"/>
  <c r="E10" i="23"/>
  <c r="F10" i="23" s="1"/>
  <c r="H10" i="23" s="1"/>
  <c r="J36" i="23"/>
  <c r="J65" i="23" s="1"/>
  <c r="H36" i="23"/>
  <c r="H65" i="23" s="1"/>
  <c r="C34" i="23"/>
  <c r="C9" i="23"/>
  <c r="F7" i="23"/>
  <c r="C158" i="22"/>
  <c r="C159" i="22"/>
  <c r="C160" i="22"/>
  <c r="C161" i="22"/>
  <c r="C162" i="22"/>
  <c r="C163" i="22"/>
  <c r="C164" i="22"/>
  <c r="C165" i="22"/>
  <c r="C166" i="22"/>
  <c r="C167" i="22"/>
  <c r="C168" i="22"/>
  <c r="C169" i="22"/>
  <c r="C170" i="22"/>
  <c r="C171" i="22"/>
  <c r="C172" i="22"/>
  <c r="C173" i="22"/>
  <c r="C174" i="22"/>
  <c r="C175" i="22"/>
  <c r="C176" i="22"/>
  <c r="C177" i="22"/>
  <c r="C178" i="22"/>
  <c r="E157" i="22"/>
  <c r="F157" i="22" s="1"/>
  <c r="H157" i="22" s="1"/>
  <c r="C103" i="22"/>
  <c r="C104" i="22"/>
  <c r="C105" i="22"/>
  <c r="C106" i="22"/>
  <c r="C107" i="22"/>
  <c r="C108" i="22"/>
  <c r="C109" i="22"/>
  <c r="C110" i="22"/>
  <c r="C111" i="22"/>
  <c r="C112" i="22"/>
  <c r="C113" i="22"/>
  <c r="C114" i="22"/>
  <c r="C115" i="22"/>
  <c r="C116" i="22"/>
  <c r="C117" i="22"/>
  <c r="C118" i="22"/>
  <c r="C119" i="22"/>
  <c r="C120" i="22"/>
  <c r="E102" i="22"/>
  <c r="F102" i="22" s="1"/>
  <c r="H102" i="22" s="1"/>
  <c r="C72" i="22"/>
  <c r="C73" i="22"/>
  <c r="C74" i="22"/>
  <c r="C75" i="22"/>
  <c r="C76" i="22"/>
  <c r="C77" i="22"/>
  <c r="C78" i="22"/>
  <c r="C79" i="22"/>
  <c r="C80" i="22"/>
  <c r="C81" i="22"/>
  <c r="C82" i="22"/>
  <c r="C83" i="22"/>
  <c r="C84" i="22"/>
  <c r="C85" i="22"/>
  <c r="C86" i="22"/>
  <c r="C87" i="22"/>
  <c r="C88" i="22"/>
  <c r="C89" i="22"/>
  <c r="C90" i="22"/>
  <c r="C91" i="22"/>
  <c r="E71" i="22"/>
  <c r="F71" i="22" s="1"/>
  <c r="H71" i="22" s="1"/>
  <c r="G38" i="11" l="1"/>
  <c r="C43" i="11"/>
  <c r="C44" i="11"/>
  <c r="C42" i="11"/>
  <c r="C45" i="11"/>
  <c r="F41" i="12"/>
  <c r="H41" i="12"/>
  <c r="C61" i="11"/>
  <c r="C59" i="11"/>
  <c r="C57" i="11"/>
  <c r="C55" i="11"/>
  <c r="C53" i="11"/>
  <c r="C51" i="11"/>
  <c r="C49" i="11"/>
  <c r="C47" i="11"/>
  <c r="C62" i="11"/>
  <c r="C60" i="11"/>
  <c r="C58" i="11"/>
  <c r="C56" i="11"/>
  <c r="C54" i="11"/>
  <c r="C52" i="11"/>
  <c r="C50" i="11"/>
  <c r="C48" i="11"/>
  <c r="C46" i="11"/>
  <c r="F40" i="24"/>
  <c r="F11" i="24"/>
  <c r="F12" i="24"/>
  <c r="F13" i="24"/>
  <c r="F14" i="24"/>
  <c r="F15" i="24"/>
  <c r="F16" i="24"/>
  <c r="F17" i="24"/>
  <c r="F18" i="24"/>
  <c r="F19" i="24"/>
  <c r="F20" i="24"/>
  <c r="F21" i="24"/>
  <c r="J68" i="12"/>
  <c r="F126" i="12"/>
  <c r="F127" i="12"/>
  <c r="F128" i="12"/>
  <c r="F39" i="12"/>
  <c r="F40" i="12"/>
  <c r="I41" i="12"/>
  <c r="J41" i="12" s="1"/>
  <c r="F10" i="12"/>
  <c r="F11" i="12"/>
  <c r="F12" i="12"/>
  <c r="G155" i="25"/>
  <c r="H155" i="25" s="1"/>
  <c r="J155" i="25" s="1"/>
  <c r="F36" i="11"/>
  <c r="I156" i="24"/>
  <c r="J156" i="24" s="1"/>
  <c r="J139" i="24"/>
  <c r="I139" i="24"/>
  <c r="I98" i="24"/>
  <c r="J98" i="24" s="1"/>
  <c r="J69" i="24"/>
  <c r="G45" i="24"/>
  <c r="H45" i="24" s="1"/>
  <c r="J94" i="25"/>
  <c r="C92" i="25"/>
  <c r="F65" i="25"/>
  <c r="G10" i="25"/>
  <c r="H10" i="25" s="1"/>
  <c r="I10" i="25"/>
  <c r="G11" i="25"/>
  <c r="H11" i="25" s="1"/>
  <c r="I11" i="25"/>
  <c r="H94" i="25"/>
  <c r="C67" i="25"/>
  <c r="C38" i="25"/>
  <c r="G39" i="25"/>
  <c r="F36" i="25"/>
  <c r="F39" i="25"/>
  <c r="C63" i="25"/>
  <c r="G68" i="25"/>
  <c r="H68" i="25" s="1"/>
  <c r="J68" i="25" s="1"/>
  <c r="G97" i="25"/>
  <c r="H97" i="25" s="1"/>
  <c r="I126" i="25"/>
  <c r="J126" i="25" s="1"/>
  <c r="G127" i="25"/>
  <c r="H127" i="25" s="1"/>
  <c r="I97" i="25"/>
  <c r="I127" i="25"/>
  <c r="I155" i="25"/>
  <c r="H94" i="12"/>
  <c r="C67" i="12"/>
  <c r="G10" i="12"/>
  <c r="G11" i="12"/>
  <c r="G12" i="12"/>
  <c r="C38" i="12"/>
  <c r="G39" i="12"/>
  <c r="H39" i="12" s="1"/>
  <c r="J39" i="12" s="1"/>
  <c r="G40" i="12"/>
  <c r="H40" i="12" s="1"/>
  <c r="J40" i="12" s="1"/>
  <c r="J65" i="12"/>
  <c r="C63" i="12"/>
  <c r="G126" i="12"/>
  <c r="H126" i="12" s="1"/>
  <c r="J126" i="12" s="1"/>
  <c r="G127" i="12"/>
  <c r="H127" i="12" s="1"/>
  <c r="J127" i="12" s="1"/>
  <c r="G128" i="12"/>
  <c r="H128" i="12" s="1"/>
  <c r="J128" i="12" s="1"/>
  <c r="H94" i="24"/>
  <c r="C67" i="24"/>
  <c r="G10" i="24"/>
  <c r="H10" i="24" s="1"/>
  <c r="J10" i="24" s="1"/>
  <c r="G11" i="24"/>
  <c r="H11" i="24" s="1"/>
  <c r="J11" i="24" s="1"/>
  <c r="G12" i="24"/>
  <c r="H12" i="24" s="1"/>
  <c r="G13" i="24"/>
  <c r="H13" i="24" s="1"/>
  <c r="J13" i="24" s="1"/>
  <c r="G14" i="24"/>
  <c r="H14" i="24" s="1"/>
  <c r="J14" i="24" s="1"/>
  <c r="G15" i="24"/>
  <c r="H15" i="24" s="1"/>
  <c r="J15" i="24" s="1"/>
  <c r="G16" i="24"/>
  <c r="H16" i="24" s="1"/>
  <c r="J16" i="24" s="1"/>
  <c r="G17" i="24"/>
  <c r="H17" i="24" s="1"/>
  <c r="J17" i="24" s="1"/>
  <c r="G18" i="24"/>
  <c r="H18" i="24" s="1"/>
  <c r="J18" i="24" s="1"/>
  <c r="G19" i="24"/>
  <c r="H19" i="24" s="1"/>
  <c r="J19" i="24" s="1"/>
  <c r="G20" i="24"/>
  <c r="H20" i="24" s="1"/>
  <c r="J20" i="24" s="1"/>
  <c r="G21" i="24"/>
  <c r="H21" i="24" s="1"/>
  <c r="J21" i="24" s="1"/>
  <c r="C38" i="24"/>
  <c r="G39" i="24"/>
  <c r="H39" i="24" s="1"/>
  <c r="J39" i="24" s="1"/>
  <c r="G40" i="24"/>
  <c r="H40" i="24" s="1"/>
  <c r="J40" i="24" s="1"/>
  <c r="G41" i="24"/>
  <c r="H41" i="24" s="1"/>
  <c r="J41" i="24" s="1"/>
  <c r="G42" i="24"/>
  <c r="H42" i="24" s="1"/>
  <c r="J42" i="24" s="1"/>
  <c r="I43" i="24"/>
  <c r="G44" i="24"/>
  <c r="H44" i="24" s="1"/>
  <c r="I45" i="24"/>
  <c r="G68" i="24"/>
  <c r="H68" i="24" s="1"/>
  <c r="J65" i="24"/>
  <c r="C63" i="24"/>
  <c r="J43" i="24"/>
  <c r="I44" i="24"/>
  <c r="J45" i="24"/>
  <c r="I68" i="24"/>
  <c r="G97" i="24"/>
  <c r="H97" i="24" s="1"/>
  <c r="I97" i="24"/>
  <c r="G126" i="24"/>
  <c r="H126" i="24" s="1"/>
  <c r="J126" i="24" s="1"/>
  <c r="G127" i="24"/>
  <c r="H127" i="24" s="1"/>
  <c r="J127" i="24" s="1"/>
  <c r="G128" i="24"/>
  <c r="H128" i="24" s="1"/>
  <c r="J128" i="24" s="1"/>
  <c r="G129" i="24"/>
  <c r="H129" i="24" s="1"/>
  <c r="J129" i="24" s="1"/>
  <c r="G130" i="24"/>
  <c r="H130" i="24" s="1"/>
  <c r="J130" i="24" s="1"/>
  <c r="G131" i="24"/>
  <c r="H131" i="24" s="1"/>
  <c r="J131" i="24" s="1"/>
  <c r="G132" i="24"/>
  <c r="H132" i="24" s="1"/>
  <c r="J132" i="24" s="1"/>
  <c r="G133" i="24"/>
  <c r="H133" i="24" s="1"/>
  <c r="J133" i="24" s="1"/>
  <c r="G134" i="24"/>
  <c r="H134" i="24" s="1"/>
  <c r="J134" i="24" s="1"/>
  <c r="G135" i="24"/>
  <c r="H135" i="24" s="1"/>
  <c r="J135" i="24" s="1"/>
  <c r="G136" i="24"/>
  <c r="H136" i="24" s="1"/>
  <c r="J136" i="24" s="1"/>
  <c r="G137" i="24"/>
  <c r="H137" i="24" s="1"/>
  <c r="J137" i="24" s="1"/>
  <c r="G138" i="24"/>
  <c r="H138" i="24" s="1"/>
  <c r="J138" i="24" s="1"/>
  <c r="G155" i="24"/>
  <c r="H155" i="24" s="1"/>
  <c r="I155" i="24"/>
  <c r="J65" i="11"/>
  <c r="C63" i="11"/>
  <c r="H94" i="11"/>
  <c r="C67" i="11"/>
  <c r="E67" i="11" s="1"/>
  <c r="F67" i="11" s="1"/>
  <c r="C38" i="11"/>
  <c r="E38" i="11" s="1"/>
  <c r="F38" i="11" s="1"/>
  <c r="J156" i="14"/>
  <c r="I156" i="14"/>
  <c r="I136" i="14"/>
  <c r="J136" i="14" s="1"/>
  <c r="I97" i="14"/>
  <c r="J97" i="14" s="1"/>
  <c r="I69" i="14"/>
  <c r="J69" i="14" s="1"/>
  <c r="G133" i="14"/>
  <c r="H133" i="14" s="1"/>
  <c r="J133" i="14" s="1"/>
  <c r="F36" i="14"/>
  <c r="G129" i="14"/>
  <c r="H129" i="14" s="1"/>
  <c r="J129" i="14" s="1"/>
  <c r="G19" i="14"/>
  <c r="H19" i="14" s="1"/>
  <c r="G68" i="14"/>
  <c r="H68" i="14" s="1"/>
  <c r="G127" i="14"/>
  <c r="H127" i="14" s="1"/>
  <c r="J127" i="14" s="1"/>
  <c r="G131" i="14"/>
  <c r="H131" i="14" s="1"/>
  <c r="G135" i="14"/>
  <c r="H135" i="14" s="1"/>
  <c r="J135" i="14" s="1"/>
  <c r="G155" i="14"/>
  <c r="H155" i="14" s="1"/>
  <c r="G39" i="14"/>
  <c r="H39" i="14" s="1"/>
  <c r="G10" i="14"/>
  <c r="H10" i="14" s="1"/>
  <c r="I10" i="14"/>
  <c r="G11" i="14"/>
  <c r="H11" i="14" s="1"/>
  <c r="I11" i="14"/>
  <c r="G12" i="14"/>
  <c r="H12" i="14" s="1"/>
  <c r="I12" i="14"/>
  <c r="G13" i="14"/>
  <c r="H13" i="14" s="1"/>
  <c r="I13" i="14"/>
  <c r="G14" i="14"/>
  <c r="H14" i="14" s="1"/>
  <c r="I14" i="14"/>
  <c r="G15" i="14"/>
  <c r="H15" i="14" s="1"/>
  <c r="I15" i="14"/>
  <c r="G16" i="14"/>
  <c r="H16" i="14" s="1"/>
  <c r="I16" i="14"/>
  <c r="G17" i="14"/>
  <c r="I18" i="14"/>
  <c r="I20" i="14"/>
  <c r="F20" i="14"/>
  <c r="H20" i="14" s="1"/>
  <c r="J94" i="14"/>
  <c r="C92" i="14"/>
  <c r="C91" i="14"/>
  <c r="C90" i="14"/>
  <c r="C89" i="14"/>
  <c r="C88" i="14"/>
  <c r="C87" i="14"/>
  <c r="C86" i="14"/>
  <c r="C85" i="14"/>
  <c r="C84" i="14"/>
  <c r="C83" i="14"/>
  <c r="C82" i="14"/>
  <c r="C81" i="14"/>
  <c r="C80" i="14"/>
  <c r="C79" i="14"/>
  <c r="C78" i="14"/>
  <c r="C77" i="14"/>
  <c r="C76" i="14"/>
  <c r="C75" i="14"/>
  <c r="C74" i="14"/>
  <c r="C73" i="14"/>
  <c r="C72" i="14"/>
  <c r="F65" i="14"/>
  <c r="I39" i="14"/>
  <c r="G40" i="14"/>
  <c r="H40" i="14" s="1"/>
  <c r="I41" i="14"/>
  <c r="G42" i="14"/>
  <c r="H42" i="14" s="1"/>
  <c r="I43" i="14"/>
  <c r="G44" i="14"/>
  <c r="H44" i="14" s="1"/>
  <c r="F17" i="14"/>
  <c r="G18" i="14"/>
  <c r="H18" i="14" s="1"/>
  <c r="I19" i="14"/>
  <c r="J19" i="14" s="1"/>
  <c r="C38" i="14"/>
  <c r="J39" i="14"/>
  <c r="I40" i="14"/>
  <c r="G41" i="14"/>
  <c r="H41" i="14" s="1"/>
  <c r="J41" i="14" s="1"/>
  <c r="I42" i="14"/>
  <c r="G43" i="14"/>
  <c r="H43" i="14" s="1"/>
  <c r="J43" i="14" s="1"/>
  <c r="I44" i="14"/>
  <c r="H65" i="14"/>
  <c r="I68" i="14"/>
  <c r="J68" i="14" s="1"/>
  <c r="C48" i="14"/>
  <c r="C49" i="14"/>
  <c r="C50" i="14"/>
  <c r="C51" i="14"/>
  <c r="C52" i="14"/>
  <c r="C53" i="14"/>
  <c r="C54" i="14"/>
  <c r="C55" i="14"/>
  <c r="C56" i="14"/>
  <c r="C57" i="14"/>
  <c r="C58" i="14"/>
  <c r="C59" i="14"/>
  <c r="C60" i="14"/>
  <c r="C61" i="14"/>
  <c r="C62" i="14"/>
  <c r="C63" i="14"/>
  <c r="F126" i="14"/>
  <c r="I127" i="14"/>
  <c r="G128" i="14"/>
  <c r="H128" i="14" s="1"/>
  <c r="I129" i="14"/>
  <c r="G130" i="14"/>
  <c r="H130" i="14" s="1"/>
  <c r="I131" i="14"/>
  <c r="G132" i="14"/>
  <c r="H132" i="14" s="1"/>
  <c r="I133" i="14"/>
  <c r="G134" i="14"/>
  <c r="H134" i="14" s="1"/>
  <c r="I135" i="14"/>
  <c r="I155" i="14"/>
  <c r="J155" i="14" s="1"/>
  <c r="G126" i="14"/>
  <c r="I128" i="14"/>
  <c r="I130" i="14"/>
  <c r="J131" i="14"/>
  <c r="I132" i="14"/>
  <c r="I134" i="14"/>
  <c r="I68" i="23"/>
  <c r="J68" i="23" s="1"/>
  <c r="I155" i="23"/>
  <c r="J155" i="23" s="1"/>
  <c r="I126" i="23"/>
  <c r="J126" i="23" s="1"/>
  <c r="I97" i="23"/>
  <c r="J97" i="23" s="1"/>
  <c r="I39" i="23"/>
  <c r="J39" i="23" s="1"/>
  <c r="I10" i="23"/>
  <c r="J10" i="23" s="1"/>
  <c r="J94" i="23"/>
  <c r="C92" i="23"/>
  <c r="F65" i="23"/>
  <c r="H94" i="23"/>
  <c r="C67" i="23"/>
  <c r="C38" i="23"/>
  <c r="C63" i="23"/>
  <c r="F36" i="23"/>
  <c r="I157" i="22"/>
  <c r="J157" i="22" s="1"/>
  <c r="I102" i="22"/>
  <c r="J102" i="22" s="1"/>
  <c r="I71" i="22"/>
  <c r="J71" i="22" s="1"/>
  <c r="C140" i="22"/>
  <c r="C141" i="22"/>
  <c r="C142" i="22"/>
  <c r="C143" i="22"/>
  <c r="C144" i="22"/>
  <c r="C145" i="22"/>
  <c r="C146" i="22"/>
  <c r="C147" i="22"/>
  <c r="C148" i="22"/>
  <c r="C149" i="22"/>
  <c r="E139" i="22"/>
  <c r="F139" i="22" s="1"/>
  <c r="H139" i="22" s="1"/>
  <c r="E138" i="22"/>
  <c r="F138" i="22" s="1"/>
  <c r="G138" i="22"/>
  <c r="I138" i="22"/>
  <c r="C50" i="22"/>
  <c r="C51" i="22"/>
  <c r="C52" i="22"/>
  <c r="C53" i="22"/>
  <c r="C54" i="22"/>
  <c r="C55" i="22"/>
  <c r="C56" i="22"/>
  <c r="C57" i="22"/>
  <c r="C58" i="22"/>
  <c r="C59" i="22"/>
  <c r="C60" i="22"/>
  <c r="C61" i="22"/>
  <c r="C62" i="22"/>
  <c r="C21" i="22"/>
  <c r="C22" i="22"/>
  <c r="C23" i="22"/>
  <c r="C24" i="22"/>
  <c r="C25" i="22"/>
  <c r="C26" i="22"/>
  <c r="C27" i="22"/>
  <c r="C28" i="22"/>
  <c r="C29" i="22"/>
  <c r="C30" i="22"/>
  <c r="C31" i="22"/>
  <c r="C32" i="22"/>
  <c r="C33" i="22"/>
  <c r="E20" i="22"/>
  <c r="F20" i="22" s="1"/>
  <c r="H20" i="22" s="1"/>
  <c r="E156" i="22"/>
  <c r="F156" i="22" s="1"/>
  <c r="E155" i="22"/>
  <c r="F155" i="22" s="1"/>
  <c r="E137" i="22"/>
  <c r="I137" i="22" s="1"/>
  <c r="E136" i="22"/>
  <c r="I136" i="22" s="1"/>
  <c r="E135" i="22"/>
  <c r="I135" i="22" s="1"/>
  <c r="E134" i="22"/>
  <c r="I134" i="22" s="1"/>
  <c r="E133" i="22"/>
  <c r="I133" i="22" s="1"/>
  <c r="E132" i="22"/>
  <c r="I132" i="22" s="1"/>
  <c r="E131" i="22"/>
  <c r="I131" i="22" s="1"/>
  <c r="E130" i="22"/>
  <c r="I130" i="22" s="1"/>
  <c r="E129" i="22"/>
  <c r="I129" i="22" s="1"/>
  <c r="E128" i="22"/>
  <c r="I128" i="22" s="1"/>
  <c r="E127" i="22"/>
  <c r="I127" i="22" s="1"/>
  <c r="E126" i="22"/>
  <c r="I126" i="22" s="1"/>
  <c r="E101" i="22"/>
  <c r="E100" i="22"/>
  <c r="F100" i="22" s="1"/>
  <c r="E99" i="22"/>
  <c r="F99" i="22" s="1"/>
  <c r="E98" i="22"/>
  <c r="F98" i="22" s="1"/>
  <c r="E97" i="22"/>
  <c r="F97" i="22" s="1"/>
  <c r="E70" i="22"/>
  <c r="F70" i="22" s="1"/>
  <c r="E69" i="22"/>
  <c r="F69" i="22" s="1"/>
  <c r="E68" i="22"/>
  <c r="F68" i="22" s="1"/>
  <c r="H65" i="22"/>
  <c r="H94" i="22" s="1"/>
  <c r="E46" i="22"/>
  <c r="F46" i="22" s="1"/>
  <c r="E45" i="22"/>
  <c r="F45" i="22" s="1"/>
  <c r="E44" i="22"/>
  <c r="F44" i="22" s="1"/>
  <c r="E43" i="22"/>
  <c r="F43" i="22" s="1"/>
  <c r="E42" i="22"/>
  <c r="E41" i="22"/>
  <c r="I41" i="22" s="1"/>
  <c r="E40" i="22"/>
  <c r="I40" i="22" s="1"/>
  <c r="E39" i="22"/>
  <c r="I39" i="22" s="1"/>
  <c r="J36" i="22"/>
  <c r="H36" i="22"/>
  <c r="C38" i="22" s="1"/>
  <c r="F36" i="22"/>
  <c r="C34" i="22"/>
  <c r="E19" i="22"/>
  <c r="I19" i="22" s="1"/>
  <c r="E18" i="22"/>
  <c r="I18" i="22" s="1"/>
  <c r="E17" i="22"/>
  <c r="I17" i="22" s="1"/>
  <c r="E16" i="22"/>
  <c r="I16" i="22" s="1"/>
  <c r="E15" i="22"/>
  <c r="I15" i="22" s="1"/>
  <c r="E14" i="22"/>
  <c r="I14" i="22" s="1"/>
  <c r="E13" i="22"/>
  <c r="I13" i="22" s="1"/>
  <c r="E12" i="22"/>
  <c r="I12" i="22" s="1"/>
  <c r="E11" i="22"/>
  <c r="I11" i="22" s="1"/>
  <c r="E10" i="22"/>
  <c r="I10" i="22" s="1"/>
  <c r="C9" i="22"/>
  <c r="F7" i="22"/>
  <c r="C158" i="17"/>
  <c r="C159" i="17"/>
  <c r="C160" i="17"/>
  <c r="C161" i="17"/>
  <c r="C162" i="17"/>
  <c r="C163" i="17"/>
  <c r="C164" i="17"/>
  <c r="C165" i="17"/>
  <c r="C166" i="17"/>
  <c r="C167" i="17"/>
  <c r="C168" i="17"/>
  <c r="C169" i="17"/>
  <c r="C170" i="17"/>
  <c r="C171" i="17"/>
  <c r="C172" i="17"/>
  <c r="C173" i="17"/>
  <c r="C174" i="17"/>
  <c r="C175" i="17"/>
  <c r="C176" i="17"/>
  <c r="C177" i="17"/>
  <c r="C178" i="17"/>
  <c r="E157" i="17"/>
  <c r="F157" i="17" s="1"/>
  <c r="H157" i="17" s="1"/>
  <c r="C98" i="17"/>
  <c r="C99" i="17"/>
  <c r="C100" i="17"/>
  <c r="C101" i="17"/>
  <c r="C102" i="17"/>
  <c r="C103" i="17"/>
  <c r="C104" i="17"/>
  <c r="C105" i="17"/>
  <c r="C106" i="17"/>
  <c r="C107" i="17"/>
  <c r="C108" i="17"/>
  <c r="C109" i="17"/>
  <c r="C110" i="17"/>
  <c r="C111" i="17"/>
  <c r="C112" i="17"/>
  <c r="C113" i="17"/>
  <c r="C114" i="17"/>
  <c r="C115" i="17"/>
  <c r="C116" i="17"/>
  <c r="C117" i="17"/>
  <c r="C118" i="17"/>
  <c r="C119" i="17"/>
  <c r="C120" i="17"/>
  <c r="E97" i="17"/>
  <c r="F97" i="17" s="1"/>
  <c r="H97" i="17" s="1"/>
  <c r="C69" i="17"/>
  <c r="C70" i="17"/>
  <c r="C71" i="17"/>
  <c r="C72" i="17"/>
  <c r="C73" i="17"/>
  <c r="C74" i="17"/>
  <c r="C75" i="17"/>
  <c r="C76" i="17"/>
  <c r="C77" i="17"/>
  <c r="C78" i="17"/>
  <c r="C79" i="17"/>
  <c r="C80" i="17"/>
  <c r="C81" i="17"/>
  <c r="C82" i="17"/>
  <c r="C83" i="17"/>
  <c r="C84" i="17"/>
  <c r="C85" i="17"/>
  <c r="C86" i="17"/>
  <c r="C87" i="17"/>
  <c r="C88" i="17"/>
  <c r="C89" i="17"/>
  <c r="C90" i="17"/>
  <c r="C91" i="17"/>
  <c r="E68" i="17"/>
  <c r="F68" i="17" s="1"/>
  <c r="H68" i="17" s="1"/>
  <c r="C136" i="17"/>
  <c r="C137" i="17"/>
  <c r="C138" i="17"/>
  <c r="C139" i="17"/>
  <c r="C140" i="17"/>
  <c r="C141" i="17"/>
  <c r="C142" i="17"/>
  <c r="C143" i="17"/>
  <c r="C144" i="17"/>
  <c r="C145" i="17"/>
  <c r="C146" i="17"/>
  <c r="C147" i="17"/>
  <c r="C148" i="17"/>
  <c r="C149" i="17"/>
  <c r="E135" i="17"/>
  <c r="F135" i="17" s="1"/>
  <c r="H135" i="17" s="1"/>
  <c r="C45" i="17"/>
  <c r="C46" i="17"/>
  <c r="C47" i="17"/>
  <c r="C48" i="17"/>
  <c r="C49" i="17"/>
  <c r="C50" i="17"/>
  <c r="C51" i="17"/>
  <c r="C52" i="17"/>
  <c r="C53" i="17"/>
  <c r="C54" i="17"/>
  <c r="C55" i="17"/>
  <c r="C56" i="17"/>
  <c r="C57" i="17"/>
  <c r="C58" i="17"/>
  <c r="C59" i="17"/>
  <c r="C60" i="17"/>
  <c r="C61" i="17"/>
  <c r="C62" i="17"/>
  <c r="C18" i="17"/>
  <c r="C19" i="17"/>
  <c r="C20" i="17"/>
  <c r="C21" i="17"/>
  <c r="C22" i="17"/>
  <c r="C23" i="17"/>
  <c r="C24" i="17"/>
  <c r="C25" i="17"/>
  <c r="C26" i="17"/>
  <c r="C27" i="17"/>
  <c r="C28" i="17"/>
  <c r="C29" i="17"/>
  <c r="C30" i="17"/>
  <c r="C31" i="17"/>
  <c r="C32" i="17"/>
  <c r="C33" i="17"/>
  <c r="F156" i="17"/>
  <c r="E156" i="17"/>
  <c r="I156" i="17" s="1"/>
  <c r="F155" i="17"/>
  <c r="E155" i="17"/>
  <c r="I155" i="17" s="1"/>
  <c r="E134" i="17"/>
  <c r="F134" i="17" s="1"/>
  <c r="E133" i="17"/>
  <c r="F133" i="17" s="1"/>
  <c r="G132" i="17"/>
  <c r="H132" i="17" s="1"/>
  <c r="E132" i="17"/>
  <c r="F132" i="17" s="1"/>
  <c r="E131" i="17"/>
  <c r="F131" i="17" s="1"/>
  <c r="E130" i="17"/>
  <c r="F130" i="17" s="1"/>
  <c r="E129" i="17"/>
  <c r="F129" i="17" s="1"/>
  <c r="G128" i="17"/>
  <c r="H128" i="17" s="1"/>
  <c r="E128" i="17"/>
  <c r="F128" i="17" s="1"/>
  <c r="E127" i="17"/>
  <c r="F127" i="17" s="1"/>
  <c r="E126" i="17"/>
  <c r="F126" i="17" s="1"/>
  <c r="E42" i="17"/>
  <c r="F42" i="17" s="1"/>
  <c r="E41" i="17"/>
  <c r="F41" i="17" s="1"/>
  <c r="E40" i="17"/>
  <c r="F40" i="17" s="1"/>
  <c r="E39" i="17"/>
  <c r="F39" i="17" s="1"/>
  <c r="J36" i="17"/>
  <c r="J65" i="17" s="1"/>
  <c r="H36" i="17"/>
  <c r="C34" i="17"/>
  <c r="E14" i="17"/>
  <c r="F14" i="17" s="1"/>
  <c r="E13" i="17"/>
  <c r="F13" i="17" s="1"/>
  <c r="E12" i="17"/>
  <c r="F12" i="17" s="1"/>
  <c r="E11" i="17"/>
  <c r="F11" i="17" s="1"/>
  <c r="E10" i="17"/>
  <c r="F10" i="17" s="1"/>
  <c r="C9" i="17"/>
  <c r="F7" i="17"/>
  <c r="C158" i="10"/>
  <c r="C159" i="10"/>
  <c r="C160" i="10"/>
  <c r="C161" i="10"/>
  <c r="C162" i="10"/>
  <c r="C163" i="10"/>
  <c r="C164" i="10"/>
  <c r="C165" i="10"/>
  <c r="C166" i="10"/>
  <c r="C167" i="10"/>
  <c r="C168" i="10"/>
  <c r="C169" i="10"/>
  <c r="C170" i="10"/>
  <c r="C171" i="10"/>
  <c r="C172" i="10"/>
  <c r="C173" i="10"/>
  <c r="C174" i="10"/>
  <c r="C175" i="10"/>
  <c r="C176" i="10"/>
  <c r="C177" i="10"/>
  <c r="C178" i="10"/>
  <c r="E157" i="10"/>
  <c r="F157" i="10" s="1"/>
  <c r="H157" i="10" s="1"/>
  <c r="J157" i="10" s="1"/>
  <c r="I157" i="10"/>
  <c r="C99" i="10"/>
  <c r="C100" i="10"/>
  <c r="E98" i="10"/>
  <c r="F98" i="10" s="1"/>
  <c r="H98" i="10" s="1"/>
  <c r="C72" i="10"/>
  <c r="C73" i="10"/>
  <c r="C74" i="10"/>
  <c r="C75" i="10"/>
  <c r="C76" i="10"/>
  <c r="C77" i="10"/>
  <c r="C78" i="10"/>
  <c r="E71" i="10"/>
  <c r="F71" i="10" s="1"/>
  <c r="H71" i="10" s="1"/>
  <c r="C137" i="10"/>
  <c r="C138" i="10"/>
  <c r="C139" i="10"/>
  <c r="C140" i="10"/>
  <c r="C141" i="10"/>
  <c r="C142" i="10"/>
  <c r="C143" i="10"/>
  <c r="C144" i="10"/>
  <c r="C145" i="10"/>
  <c r="C146" i="10"/>
  <c r="C147" i="10"/>
  <c r="C148" i="10"/>
  <c r="C149" i="10"/>
  <c r="E136" i="10"/>
  <c r="F136" i="10" s="1"/>
  <c r="H136" i="10" s="1"/>
  <c r="C101" i="10"/>
  <c r="C102" i="10"/>
  <c r="C103" i="10"/>
  <c r="C104" i="10"/>
  <c r="C105" i="10"/>
  <c r="C106" i="10"/>
  <c r="C107" i="10"/>
  <c r="C108" i="10"/>
  <c r="C109" i="10"/>
  <c r="C110" i="10"/>
  <c r="C111" i="10"/>
  <c r="C112" i="10"/>
  <c r="C113" i="10"/>
  <c r="C114" i="10"/>
  <c r="C115" i="10"/>
  <c r="C116" i="10"/>
  <c r="C117" i="10"/>
  <c r="C118" i="10"/>
  <c r="C119" i="10"/>
  <c r="C120" i="10"/>
  <c r="E97" i="10"/>
  <c r="F97" i="10" s="1"/>
  <c r="C79" i="10"/>
  <c r="C80" i="10"/>
  <c r="C81" i="10"/>
  <c r="C82" i="10"/>
  <c r="C83" i="10"/>
  <c r="C84" i="10"/>
  <c r="C85" i="10"/>
  <c r="C86" i="10"/>
  <c r="C87" i="10"/>
  <c r="C88" i="10"/>
  <c r="C89" i="10"/>
  <c r="C90" i="10"/>
  <c r="C91" i="10"/>
  <c r="C52" i="10"/>
  <c r="C53" i="10"/>
  <c r="C54" i="10"/>
  <c r="C55" i="10"/>
  <c r="C56" i="10"/>
  <c r="C57" i="10"/>
  <c r="C58" i="10"/>
  <c r="C59" i="10"/>
  <c r="C60" i="10"/>
  <c r="C61" i="10"/>
  <c r="C62" i="10"/>
  <c r="C24" i="10"/>
  <c r="C25" i="10"/>
  <c r="C26" i="10"/>
  <c r="C27" i="10"/>
  <c r="C28" i="10"/>
  <c r="C29" i="10"/>
  <c r="C30" i="10"/>
  <c r="C31" i="10"/>
  <c r="C32" i="10"/>
  <c r="C33" i="10"/>
  <c r="G156" i="10"/>
  <c r="H156" i="10" s="1"/>
  <c r="E156" i="10"/>
  <c r="F156" i="10" s="1"/>
  <c r="E155" i="10"/>
  <c r="F155" i="10" s="1"/>
  <c r="E135" i="10"/>
  <c r="I135" i="10" s="1"/>
  <c r="E134" i="10"/>
  <c r="I134" i="10" s="1"/>
  <c r="E133" i="10"/>
  <c r="I133" i="10" s="1"/>
  <c r="E132" i="10"/>
  <c r="I132" i="10" s="1"/>
  <c r="E131" i="10"/>
  <c r="I131" i="10" s="1"/>
  <c r="E130" i="10"/>
  <c r="I130" i="10" s="1"/>
  <c r="E129" i="10"/>
  <c r="I129" i="10" s="1"/>
  <c r="E128" i="10"/>
  <c r="I128" i="10" s="1"/>
  <c r="E127" i="10"/>
  <c r="I127" i="10" s="1"/>
  <c r="E126" i="10"/>
  <c r="I126" i="10" s="1"/>
  <c r="I97" i="10"/>
  <c r="E70" i="10"/>
  <c r="I70" i="10" s="1"/>
  <c r="E69" i="10"/>
  <c r="I69" i="10" s="1"/>
  <c r="E68" i="10"/>
  <c r="I68" i="10" s="1"/>
  <c r="E46" i="10"/>
  <c r="I46" i="10" s="1"/>
  <c r="E45" i="10"/>
  <c r="I45" i="10" s="1"/>
  <c r="E44" i="10"/>
  <c r="I44" i="10" s="1"/>
  <c r="E43" i="10"/>
  <c r="I43" i="10" s="1"/>
  <c r="E42" i="10"/>
  <c r="I42" i="10" s="1"/>
  <c r="E41" i="10"/>
  <c r="I41" i="10" s="1"/>
  <c r="E40" i="10"/>
  <c r="I40" i="10" s="1"/>
  <c r="E39" i="10"/>
  <c r="I39" i="10" s="1"/>
  <c r="J36" i="10"/>
  <c r="H36" i="10"/>
  <c r="H65" i="10" s="1"/>
  <c r="C34" i="10"/>
  <c r="E19" i="10"/>
  <c r="I19" i="10" s="1"/>
  <c r="E18" i="10"/>
  <c r="I18" i="10" s="1"/>
  <c r="E17" i="10"/>
  <c r="I17" i="10" s="1"/>
  <c r="E16" i="10"/>
  <c r="I16" i="10" s="1"/>
  <c r="E15" i="10"/>
  <c r="I15" i="10" s="1"/>
  <c r="E14" i="10"/>
  <c r="F14" i="10" s="1"/>
  <c r="E13" i="10"/>
  <c r="F13" i="10" s="1"/>
  <c r="E12" i="10"/>
  <c r="F12" i="10" s="1"/>
  <c r="E11" i="10"/>
  <c r="F11" i="10" s="1"/>
  <c r="E10" i="10"/>
  <c r="F10" i="10" s="1"/>
  <c r="C9" i="10"/>
  <c r="F7" i="10"/>
  <c r="G67" i="11" l="1"/>
  <c r="J18" i="14"/>
  <c r="J16" i="14"/>
  <c r="J15" i="14"/>
  <c r="J14" i="14"/>
  <c r="J13" i="14"/>
  <c r="J11" i="14"/>
  <c r="J10" i="14"/>
  <c r="G41" i="17"/>
  <c r="H41" i="17" s="1"/>
  <c r="G13" i="17"/>
  <c r="H13" i="17" s="1"/>
  <c r="H11" i="12"/>
  <c r="J11" i="12" s="1"/>
  <c r="H12" i="12"/>
  <c r="H10" i="12"/>
  <c r="J10" i="12" s="1"/>
  <c r="C71" i="11"/>
  <c r="C73" i="11"/>
  <c r="C75" i="11"/>
  <c r="C77" i="11"/>
  <c r="C79" i="11"/>
  <c r="C81" i="11"/>
  <c r="C83" i="11"/>
  <c r="C85" i="11"/>
  <c r="C87" i="11"/>
  <c r="C89" i="11"/>
  <c r="C91" i="11"/>
  <c r="C72" i="11"/>
  <c r="C74" i="11"/>
  <c r="C76" i="11"/>
  <c r="C78" i="11"/>
  <c r="C80" i="11"/>
  <c r="C82" i="11"/>
  <c r="C84" i="11"/>
  <c r="C86" i="11"/>
  <c r="C88" i="11"/>
  <c r="C90" i="11"/>
  <c r="H39" i="25"/>
  <c r="J39" i="25" s="1"/>
  <c r="J155" i="24"/>
  <c r="J127" i="25"/>
  <c r="J97" i="25"/>
  <c r="J123" i="25"/>
  <c r="C121" i="25"/>
  <c r="F94" i="25"/>
  <c r="H123" i="25"/>
  <c r="C96" i="25"/>
  <c r="J11" i="25"/>
  <c r="J10" i="25"/>
  <c r="J94" i="12"/>
  <c r="C92" i="12"/>
  <c r="F65" i="12"/>
  <c r="H123" i="12"/>
  <c r="C96" i="12"/>
  <c r="J12" i="12"/>
  <c r="J68" i="24"/>
  <c r="J44" i="24"/>
  <c r="J97" i="24"/>
  <c r="J94" i="24"/>
  <c r="C92" i="24"/>
  <c r="F65" i="24"/>
  <c r="J12" i="24"/>
  <c r="H123" i="24"/>
  <c r="C96" i="24"/>
  <c r="H123" i="11"/>
  <c r="C96" i="11"/>
  <c r="E96" i="11" s="1"/>
  <c r="F96" i="11" s="1"/>
  <c r="J94" i="11"/>
  <c r="G96" i="11" s="1"/>
  <c r="C92" i="11"/>
  <c r="F65" i="11"/>
  <c r="J134" i="14"/>
  <c r="J132" i="14"/>
  <c r="J130" i="14"/>
  <c r="J128" i="14"/>
  <c r="J44" i="14"/>
  <c r="J42" i="14"/>
  <c r="J40" i="14"/>
  <c r="J20" i="14"/>
  <c r="H126" i="14"/>
  <c r="J126" i="14" s="1"/>
  <c r="H94" i="14"/>
  <c r="F94" i="14" s="1"/>
  <c r="C67" i="14"/>
  <c r="J123" i="14"/>
  <c r="C121" i="14"/>
  <c r="C120" i="14"/>
  <c r="C119" i="14"/>
  <c r="C118" i="14"/>
  <c r="C117" i="14"/>
  <c r="C116" i="14"/>
  <c r="C115" i="14"/>
  <c r="C114" i="14"/>
  <c r="C113" i="14"/>
  <c r="C112" i="14"/>
  <c r="C111" i="14"/>
  <c r="C110" i="14"/>
  <c r="C109" i="14"/>
  <c r="C108" i="14"/>
  <c r="C107" i="14"/>
  <c r="C106" i="14"/>
  <c r="C105" i="14"/>
  <c r="C104" i="14"/>
  <c r="C103" i="14"/>
  <c r="H17" i="14"/>
  <c r="J17" i="14" s="1"/>
  <c r="J12" i="14"/>
  <c r="H123" i="23"/>
  <c r="C96" i="23"/>
  <c r="J123" i="23"/>
  <c r="C121" i="23"/>
  <c r="F94" i="23"/>
  <c r="G156" i="22"/>
  <c r="H156" i="22" s="1"/>
  <c r="G97" i="22"/>
  <c r="H97" i="22" s="1"/>
  <c r="G99" i="22"/>
  <c r="H99" i="22" s="1"/>
  <c r="G69" i="22"/>
  <c r="H69" i="22" s="1"/>
  <c r="I139" i="22"/>
  <c r="J139" i="22" s="1"/>
  <c r="H138" i="22"/>
  <c r="J138" i="22" s="1"/>
  <c r="F131" i="22"/>
  <c r="F132" i="22"/>
  <c r="F133" i="22"/>
  <c r="F134" i="22"/>
  <c r="F135" i="22"/>
  <c r="F136" i="22"/>
  <c r="F137" i="22"/>
  <c r="F126" i="22"/>
  <c r="F127" i="22"/>
  <c r="F128" i="22"/>
  <c r="F129" i="22"/>
  <c r="F130" i="22"/>
  <c r="F39" i="22"/>
  <c r="F40" i="22"/>
  <c r="F41" i="22"/>
  <c r="G45" i="22"/>
  <c r="H45" i="22" s="1"/>
  <c r="G43" i="22"/>
  <c r="H43" i="22" s="1"/>
  <c r="I20" i="22"/>
  <c r="J20" i="22" s="1"/>
  <c r="F10" i="22"/>
  <c r="F11" i="22"/>
  <c r="F12" i="22"/>
  <c r="F13" i="22"/>
  <c r="F14" i="22"/>
  <c r="F15" i="22"/>
  <c r="F16" i="22"/>
  <c r="F17" i="22"/>
  <c r="F18" i="22"/>
  <c r="F19" i="22"/>
  <c r="F42" i="22"/>
  <c r="G42" i="22"/>
  <c r="I42" i="22"/>
  <c r="H123" i="22"/>
  <c r="C96" i="22"/>
  <c r="J65" i="22"/>
  <c r="C63" i="22"/>
  <c r="I44" i="22"/>
  <c r="I46" i="22"/>
  <c r="I68" i="22"/>
  <c r="I70" i="22"/>
  <c r="I98" i="22"/>
  <c r="I100" i="22"/>
  <c r="G10" i="22"/>
  <c r="G11" i="22"/>
  <c r="G12" i="22"/>
  <c r="G13" i="22"/>
  <c r="G14" i="22"/>
  <c r="G15" i="22"/>
  <c r="G16" i="22"/>
  <c r="G17" i="22"/>
  <c r="G18" i="22"/>
  <c r="G19" i="22"/>
  <c r="G39" i="22"/>
  <c r="G40" i="22"/>
  <c r="H40" i="22" s="1"/>
  <c r="J40" i="22" s="1"/>
  <c r="G41" i="22"/>
  <c r="I43" i="22"/>
  <c r="G44" i="22"/>
  <c r="H44" i="22" s="1"/>
  <c r="J44" i="22" s="1"/>
  <c r="I45" i="22"/>
  <c r="J45" i="22" s="1"/>
  <c r="G46" i="22"/>
  <c r="H46" i="22" s="1"/>
  <c r="C67" i="22"/>
  <c r="G68" i="22"/>
  <c r="H68" i="22" s="1"/>
  <c r="J68" i="22" s="1"/>
  <c r="I69" i="22"/>
  <c r="J69" i="22" s="1"/>
  <c r="G70" i="22"/>
  <c r="H70" i="22" s="1"/>
  <c r="I97" i="22"/>
  <c r="G98" i="22"/>
  <c r="H98" i="22" s="1"/>
  <c r="J98" i="22" s="1"/>
  <c r="I99" i="22"/>
  <c r="J99" i="22" s="1"/>
  <c r="G100" i="22"/>
  <c r="H100" i="22" s="1"/>
  <c r="J100" i="22" s="1"/>
  <c r="I101" i="22"/>
  <c r="G101" i="22"/>
  <c r="F101" i="22"/>
  <c r="G126" i="22"/>
  <c r="H126" i="22" s="1"/>
  <c r="J126" i="22" s="1"/>
  <c r="G127" i="22"/>
  <c r="H127" i="22" s="1"/>
  <c r="J127" i="22" s="1"/>
  <c r="G128" i="22"/>
  <c r="H128" i="22" s="1"/>
  <c r="J128" i="22" s="1"/>
  <c r="G129" i="22"/>
  <c r="H129" i="22" s="1"/>
  <c r="J129" i="22" s="1"/>
  <c r="G130" i="22"/>
  <c r="H130" i="22" s="1"/>
  <c r="J130" i="22" s="1"/>
  <c r="G131" i="22"/>
  <c r="H131" i="22" s="1"/>
  <c r="J131" i="22" s="1"/>
  <c r="G132" i="22"/>
  <c r="H132" i="22" s="1"/>
  <c r="J132" i="22" s="1"/>
  <c r="G133" i="22"/>
  <c r="H133" i="22" s="1"/>
  <c r="J133" i="22" s="1"/>
  <c r="G134" i="22"/>
  <c r="H134" i="22" s="1"/>
  <c r="J134" i="22" s="1"/>
  <c r="G135" i="22"/>
  <c r="H135" i="22" s="1"/>
  <c r="J135" i="22" s="1"/>
  <c r="G136" i="22"/>
  <c r="H136" i="22" s="1"/>
  <c r="J136" i="22" s="1"/>
  <c r="G137" i="22"/>
  <c r="H137" i="22" s="1"/>
  <c r="J137" i="22" s="1"/>
  <c r="G155" i="22"/>
  <c r="H155" i="22" s="1"/>
  <c r="I156" i="22"/>
  <c r="J156" i="22" s="1"/>
  <c r="I155" i="22"/>
  <c r="J157" i="17"/>
  <c r="I157" i="17"/>
  <c r="I97" i="17"/>
  <c r="J97" i="17" s="1"/>
  <c r="I68" i="17"/>
  <c r="J68" i="17" s="1"/>
  <c r="J135" i="17"/>
  <c r="I135" i="17"/>
  <c r="G126" i="17"/>
  <c r="H126" i="17" s="1"/>
  <c r="G130" i="17"/>
  <c r="H130" i="17" s="1"/>
  <c r="G134" i="17"/>
  <c r="H134" i="17" s="1"/>
  <c r="H39" i="17"/>
  <c r="G11" i="17"/>
  <c r="H11" i="17" s="1"/>
  <c r="F36" i="17"/>
  <c r="I10" i="17"/>
  <c r="I12" i="17"/>
  <c r="I14" i="17"/>
  <c r="C38" i="17"/>
  <c r="I40" i="17"/>
  <c r="I42" i="17"/>
  <c r="H65" i="17"/>
  <c r="G10" i="17"/>
  <c r="H10" i="17" s="1"/>
  <c r="J10" i="17" s="1"/>
  <c r="I11" i="17"/>
  <c r="J11" i="17" s="1"/>
  <c r="G12" i="17"/>
  <c r="H12" i="17" s="1"/>
  <c r="I13" i="17"/>
  <c r="J13" i="17" s="1"/>
  <c r="G14" i="17"/>
  <c r="H14" i="17" s="1"/>
  <c r="J94" i="17"/>
  <c r="C92" i="17"/>
  <c r="F65" i="17"/>
  <c r="I39" i="17"/>
  <c r="J39" i="17" s="1"/>
  <c r="G40" i="17"/>
  <c r="H40" i="17" s="1"/>
  <c r="J40" i="17" s="1"/>
  <c r="I41" i="17"/>
  <c r="J41" i="17" s="1"/>
  <c r="G42" i="17"/>
  <c r="H42" i="17" s="1"/>
  <c r="I127" i="17"/>
  <c r="I129" i="17"/>
  <c r="I131" i="17"/>
  <c r="I133" i="17"/>
  <c r="C63" i="17"/>
  <c r="I126" i="17"/>
  <c r="J126" i="17" s="1"/>
  <c r="G127" i="17"/>
  <c r="H127" i="17" s="1"/>
  <c r="J127" i="17" s="1"/>
  <c r="I128" i="17"/>
  <c r="J128" i="17" s="1"/>
  <c r="G129" i="17"/>
  <c r="H129" i="17" s="1"/>
  <c r="J129" i="17" s="1"/>
  <c r="I130" i="17"/>
  <c r="J130" i="17" s="1"/>
  <c r="G131" i="17"/>
  <c r="H131" i="17" s="1"/>
  <c r="J131" i="17" s="1"/>
  <c r="I132" i="17"/>
  <c r="J132" i="17" s="1"/>
  <c r="G133" i="17"/>
  <c r="H133" i="17" s="1"/>
  <c r="J133" i="17" s="1"/>
  <c r="I134" i="17"/>
  <c r="J134" i="17" s="1"/>
  <c r="G155" i="17"/>
  <c r="H155" i="17" s="1"/>
  <c r="J155" i="17" s="1"/>
  <c r="G156" i="17"/>
  <c r="H156" i="17" s="1"/>
  <c r="J156" i="17" s="1"/>
  <c r="I98" i="10"/>
  <c r="J98" i="10" s="1"/>
  <c r="I71" i="10"/>
  <c r="J71" i="10" s="1"/>
  <c r="I136" i="10"/>
  <c r="J136" i="10" s="1"/>
  <c r="F126" i="10"/>
  <c r="F127" i="10"/>
  <c r="F128" i="10"/>
  <c r="F129" i="10"/>
  <c r="F130" i="10"/>
  <c r="F131" i="10"/>
  <c r="F132" i="10"/>
  <c r="F133" i="10"/>
  <c r="F134" i="10"/>
  <c r="F135" i="10"/>
  <c r="G97" i="10"/>
  <c r="H97" i="10"/>
  <c r="F68" i="10"/>
  <c r="F69" i="10"/>
  <c r="F70" i="10"/>
  <c r="F39" i="10"/>
  <c r="F40" i="10"/>
  <c r="F41" i="10"/>
  <c r="F42" i="10"/>
  <c r="F43" i="10"/>
  <c r="F44" i="10"/>
  <c r="F45" i="10"/>
  <c r="F46" i="10"/>
  <c r="F36" i="10"/>
  <c r="F16" i="10"/>
  <c r="F17" i="10"/>
  <c r="F18" i="10"/>
  <c r="F19" i="10"/>
  <c r="G11" i="10"/>
  <c r="H11" i="10" s="1"/>
  <c r="I11" i="10"/>
  <c r="G12" i="10"/>
  <c r="H12" i="10" s="1"/>
  <c r="I12" i="10"/>
  <c r="G15" i="10"/>
  <c r="G10" i="10"/>
  <c r="H10" i="10" s="1"/>
  <c r="I10" i="10"/>
  <c r="G13" i="10"/>
  <c r="H13" i="10" s="1"/>
  <c r="I13" i="10"/>
  <c r="G14" i="10"/>
  <c r="H14" i="10" s="1"/>
  <c r="I14" i="10"/>
  <c r="J65" i="10"/>
  <c r="C63" i="10"/>
  <c r="F15" i="10"/>
  <c r="H94" i="10"/>
  <c r="C67" i="10"/>
  <c r="G16" i="10"/>
  <c r="H16" i="10" s="1"/>
  <c r="J16" i="10" s="1"/>
  <c r="G17" i="10"/>
  <c r="H17" i="10" s="1"/>
  <c r="J17" i="10" s="1"/>
  <c r="G18" i="10"/>
  <c r="H18" i="10" s="1"/>
  <c r="J18" i="10" s="1"/>
  <c r="G19" i="10"/>
  <c r="H19" i="10" s="1"/>
  <c r="J19" i="10" s="1"/>
  <c r="C38" i="10"/>
  <c r="G39" i="10"/>
  <c r="H39" i="10" s="1"/>
  <c r="J39" i="10" s="1"/>
  <c r="G40" i="10"/>
  <c r="H40" i="10" s="1"/>
  <c r="J40" i="10" s="1"/>
  <c r="G41" i="10"/>
  <c r="H41" i="10" s="1"/>
  <c r="J41" i="10" s="1"/>
  <c r="G42" i="10"/>
  <c r="H42" i="10" s="1"/>
  <c r="J42" i="10" s="1"/>
  <c r="G43" i="10"/>
  <c r="H43" i="10" s="1"/>
  <c r="J43" i="10" s="1"/>
  <c r="G44" i="10"/>
  <c r="H44" i="10" s="1"/>
  <c r="J44" i="10" s="1"/>
  <c r="G45" i="10"/>
  <c r="H45" i="10" s="1"/>
  <c r="J45" i="10" s="1"/>
  <c r="G46" i="10"/>
  <c r="H46" i="10" s="1"/>
  <c r="J46" i="10" s="1"/>
  <c r="G68" i="10"/>
  <c r="H68" i="10" s="1"/>
  <c r="J68" i="10" s="1"/>
  <c r="G69" i="10"/>
  <c r="H69" i="10" s="1"/>
  <c r="J69" i="10" s="1"/>
  <c r="G70" i="10"/>
  <c r="H70" i="10" s="1"/>
  <c r="J70" i="10" s="1"/>
  <c r="J97" i="10"/>
  <c r="G126" i="10"/>
  <c r="H126" i="10" s="1"/>
  <c r="J126" i="10" s="1"/>
  <c r="G127" i="10"/>
  <c r="H127" i="10" s="1"/>
  <c r="J127" i="10" s="1"/>
  <c r="G128" i="10"/>
  <c r="H128" i="10" s="1"/>
  <c r="J128" i="10" s="1"/>
  <c r="G129" i="10"/>
  <c r="H129" i="10" s="1"/>
  <c r="J129" i="10" s="1"/>
  <c r="G130" i="10"/>
  <c r="H130" i="10" s="1"/>
  <c r="J130" i="10" s="1"/>
  <c r="G131" i="10"/>
  <c r="H131" i="10" s="1"/>
  <c r="J131" i="10" s="1"/>
  <c r="G132" i="10"/>
  <c r="H132" i="10" s="1"/>
  <c r="J132" i="10" s="1"/>
  <c r="G133" i="10"/>
  <c r="H133" i="10" s="1"/>
  <c r="J133" i="10" s="1"/>
  <c r="G134" i="10"/>
  <c r="H134" i="10" s="1"/>
  <c r="J134" i="10" s="1"/>
  <c r="G135" i="10"/>
  <c r="H135" i="10" s="1"/>
  <c r="J135" i="10" s="1"/>
  <c r="G155" i="10"/>
  <c r="H155" i="10" s="1"/>
  <c r="I156" i="10"/>
  <c r="I155" i="10"/>
  <c r="J156" i="10"/>
  <c r="E89" i="13"/>
  <c r="F89" i="13" s="1"/>
  <c r="E90" i="13"/>
  <c r="F90" i="13" s="1"/>
  <c r="E42" i="13"/>
  <c r="F42" i="13" s="1"/>
  <c r="C26" i="13"/>
  <c r="E25" i="13" s="1"/>
  <c r="C27" i="13"/>
  <c r="C28" i="13"/>
  <c r="E18" i="13"/>
  <c r="F18" i="13" s="1"/>
  <c r="E19" i="13"/>
  <c r="F19" i="13" s="1"/>
  <c r="E20" i="13"/>
  <c r="F20" i="13" s="1"/>
  <c r="E21" i="13"/>
  <c r="F21" i="13" s="1"/>
  <c r="E22" i="13"/>
  <c r="F22" i="13" s="1"/>
  <c r="C29" i="13"/>
  <c r="F8" i="13"/>
  <c r="C10" i="13"/>
  <c r="E10" i="13" s="1"/>
  <c r="F10" i="13" s="1"/>
  <c r="E11" i="13"/>
  <c r="F11" i="13" s="1"/>
  <c r="E12" i="13"/>
  <c r="F12" i="13" s="1"/>
  <c r="E13" i="13"/>
  <c r="F13" i="13" s="1"/>
  <c r="E14" i="13"/>
  <c r="F14" i="13" s="1"/>
  <c r="E15" i="13"/>
  <c r="F15" i="13" s="1"/>
  <c r="E16" i="13"/>
  <c r="F16" i="13" s="1"/>
  <c r="E17" i="13"/>
  <c r="F17" i="13" s="1"/>
  <c r="H31" i="13"/>
  <c r="J31" i="13"/>
  <c r="C33" i="13"/>
  <c r="E34" i="13"/>
  <c r="F34" i="13" s="1"/>
  <c r="E35" i="13"/>
  <c r="F35" i="13" s="1"/>
  <c r="E36" i="13"/>
  <c r="F36" i="13" s="1"/>
  <c r="E37" i="13"/>
  <c r="F37" i="13" s="1"/>
  <c r="E38" i="13"/>
  <c r="F38" i="13" s="1"/>
  <c r="E39" i="13"/>
  <c r="F39" i="13" s="1"/>
  <c r="E40" i="13"/>
  <c r="F40" i="13" s="1"/>
  <c r="E41" i="13"/>
  <c r="F41" i="13" s="1"/>
  <c r="H58" i="13"/>
  <c r="J58" i="13"/>
  <c r="C60" i="13"/>
  <c r="H65" i="13"/>
  <c r="C67" i="13" s="1"/>
  <c r="J65" i="13"/>
  <c r="H71" i="13"/>
  <c r="C73" i="13" s="1"/>
  <c r="J71" i="13"/>
  <c r="E74" i="13"/>
  <c r="F74" i="13" s="1"/>
  <c r="E75" i="13"/>
  <c r="F75" i="13" s="1"/>
  <c r="E76" i="13"/>
  <c r="F76" i="13" s="1"/>
  <c r="E77" i="13"/>
  <c r="F77" i="13" s="1"/>
  <c r="E78" i="13"/>
  <c r="F78" i="13" s="1"/>
  <c r="E79" i="13"/>
  <c r="F79" i="13" s="1"/>
  <c r="E80" i="13"/>
  <c r="F80" i="13" s="1"/>
  <c r="E81" i="13"/>
  <c r="F81" i="13" s="1"/>
  <c r="E82" i="13"/>
  <c r="F82" i="13" s="1"/>
  <c r="E83" i="13"/>
  <c r="F83" i="13" s="1"/>
  <c r="E84" i="13"/>
  <c r="F84" i="13" s="1"/>
  <c r="E85" i="13"/>
  <c r="F85" i="13" s="1"/>
  <c r="E86" i="13"/>
  <c r="F86" i="13" s="1"/>
  <c r="E87" i="13"/>
  <c r="F87" i="13" s="1"/>
  <c r="E88" i="13"/>
  <c r="F88" i="13" s="1"/>
  <c r="H100" i="13"/>
  <c r="J100" i="13"/>
  <c r="C102" i="13"/>
  <c r="E103" i="13"/>
  <c r="F103" i="13" s="1"/>
  <c r="C54" i="3"/>
  <c r="C55" i="3"/>
  <c r="C56" i="3"/>
  <c r="C57" i="3"/>
  <c r="C58" i="3"/>
  <c r="C59" i="3"/>
  <c r="C60" i="3"/>
  <c r="C61" i="3"/>
  <c r="C62" i="3"/>
  <c r="E50" i="3"/>
  <c r="F50" i="3" s="1"/>
  <c r="C63" i="3"/>
  <c r="C28" i="3"/>
  <c r="C29" i="3"/>
  <c r="C30" i="3"/>
  <c r="C31" i="3"/>
  <c r="C32" i="3"/>
  <c r="C33" i="3"/>
  <c r="C34" i="3"/>
  <c r="C157" i="21"/>
  <c r="C158" i="21"/>
  <c r="C159" i="21"/>
  <c r="C160" i="21"/>
  <c r="C161" i="21"/>
  <c r="C162" i="21"/>
  <c r="C163" i="21"/>
  <c r="C164" i="21"/>
  <c r="C165" i="21"/>
  <c r="C166" i="21"/>
  <c r="C167" i="21"/>
  <c r="C168" i="21"/>
  <c r="C169" i="21"/>
  <c r="C170" i="21"/>
  <c r="C171" i="21"/>
  <c r="C172" i="21"/>
  <c r="C173" i="21"/>
  <c r="C174" i="21"/>
  <c r="C175" i="21"/>
  <c r="C176" i="21"/>
  <c r="C177" i="21"/>
  <c r="C178" i="21"/>
  <c r="C134" i="21"/>
  <c r="C135" i="21"/>
  <c r="C136" i="21"/>
  <c r="C137" i="21"/>
  <c r="C138" i="21"/>
  <c r="C139" i="21"/>
  <c r="C140" i="21"/>
  <c r="C141" i="21"/>
  <c r="C142" i="21"/>
  <c r="C143" i="21"/>
  <c r="C144" i="21"/>
  <c r="C145" i="21"/>
  <c r="C146" i="21"/>
  <c r="C147" i="21"/>
  <c r="C148" i="21"/>
  <c r="C149" i="21"/>
  <c r="E133" i="21"/>
  <c r="F133" i="21" s="1"/>
  <c r="H133" i="21" s="1"/>
  <c r="J133" i="21" s="1"/>
  <c r="I133" i="21"/>
  <c r="C99" i="21"/>
  <c r="C100" i="21"/>
  <c r="C101" i="21"/>
  <c r="C102" i="21"/>
  <c r="C103" i="21"/>
  <c r="C104" i="21"/>
  <c r="C105" i="21"/>
  <c r="C106" i="21"/>
  <c r="C107" i="21"/>
  <c r="C108" i="21"/>
  <c r="C109" i="21"/>
  <c r="C110" i="21"/>
  <c r="C111" i="21"/>
  <c r="C112" i="21"/>
  <c r="C113" i="21"/>
  <c r="C114" i="21"/>
  <c r="C115" i="21"/>
  <c r="C116" i="21"/>
  <c r="C117" i="21"/>
  <c r="C118" i="21"/>
  <c r="C119" i="21"/>
  <c r="C120" i="21"/>
  <c r="E98" i="21"/>
  <c r="F98" i="21" s="1"/>
  <c r="H98" i="21" s="1"/>
  <c r="C70" i="21"/>
  <c r="C71" i="21"/>
  <c r="C72" i="21"/>
  <c r="C73" i="21"/>
  <c r="C74" i="21"/>
  <c r="C75" i="21"/>
  <c r="C76" i="21"/>
  <c r="C77" i="21"/>
  <c r="C78" i="21"/>
  <c r="C79" i="21"/>
  <c r="C80" i="21"/>
  <c r="C81" i="21"/>
  <c r="C82" i="21"/>
  <c r="C83" i="21"/>
  <c r="C84" i="21"/>
  <c r="C85" i="21"/>
  <c r="C86" i="21"/>
  <c r="C87" i="21"/>
  <c r="C88" i="21"/>
  <c r="C89" i="21"/>
  <c r="C90" i="21"/>
  <c r="C91" i="21"/>
  <c r="E69" i="21"/>
  <c r="F69" i="21"/>
  <c r="H69" i="21" s="1"/>
  <c r="J69" i="21" s="1"/>
  <c r="I69" i="21"/>
  <c r="C44" i="21"/>
  <c r="C45" i="21"/>
  <c r="C46" i="21"/>
  <c r="C47" i="21"/>
  <c r="C48" i="21"/>
  <c r="C49" i="21"/>
  <c r="C50" i="21"/>
  <c r="C51" i="21"/>
  <c r="C52" i="21"/>
  <c r="C53" i="21"/>
  <c r="C54" i="21"/>
  <c r="C55" i="21"/>
  <c r="C56" i="21"/>
  <c r="C57" i="21"/>
  <c r="C58" i="21"/>
  <c r="C59" i="21"/>
  <c r="C60" i="21"/>
  <c r="C61" i="21"/>
  <c r="C62" i="21"/>
  <c r="E41" i="4"/>
  <c r="F41" i="4" s="1"/>
  <c r="C18" i="21"/>
  <c r="C19" i="21"/>
  <c r="C20" i="21"/>
  <c r="C21" i="21"/>
  <c r="C22" i="21"/>
  <c r="C23" i="21"/>
  <c r="C24" i="21"/>
  <c r="C25" i="21"/>
  <c r="C26" i="21"/>
  <c r="C27" i="21"/>
  <c r="C28" i="21"/>
  <c r="C29" i="21"/>
  <c r="C30" i="21"/>
  <c r="C31" i="21"/>
  <c r="C32" i="21"/>
  <c r="C33" i="21"/>
  <c r="E132" i="21"/>
  <c r="G131" i="21"/>
  <c r="H131" i="21" s="1"/>
  <c r="E131" i="21"/>
  <c r="F131" i="21" s="1"/>
  <c r="E130" i="21"/>
  <c r="E129" i="21"/>
  <c r="F129" i="21" s="1"/>
  <c r="E128" i="21"/>
  <c r="G127" i="21"/>
  <c r="H127" i="21" s="1"/>
  <c r="E127" i="21"/>
  <c r="F127" i="21" s="1"/>
  <c r="G126" i="21"/>
  <c r="H126" i="21" s="1"/>
  <c r="E126" i="21"/>
  <c r="F126" i="21" s="1"/>
  <c r="E97" i="21"/>
  <c r="E68" i="21"/>
  <c r="F68" i="21" s="1"/>
  <c r="H65" i="21"/>
  <c r="C67" i="21" s="1"/>
  <c r="E39" i="21"/>
  <c r="F39" i="21" s="1"/>
  <c r="J36" i="21"/>
  <c r="H36" i="21"/>
  <c r="C38" i="21" s="1"/>
  <c r="F36" i="21"/>
  <c r="C34" i="21"/>
  <c r="E12" i="21"/>
  <c r="I12" i="21" s="1"/>
  <c r="E11" i="21"/>
  <c r="I11" i="21" s="1"/>
  <c r="E10" i="21"/>
  <c r="I10" i="21" s="1"/>
  <c r="C9" i="21"/>
  <c r="F7" i="21"/>
  <c r="C24" i="4"/>
  <c r="C25" i="4"/>
  <c r="C26" i="4"/>
  <c r="C27" i="4"/>
  <c r="C28" i="4"/>
  <c r="C29" i="4"/>
  <c r="C30" i="4"/>
  <c r="C31" i="4"/>
  <c r="C32" i="4"/>
  <c r="C33" i="4"/>
  <c r="E67" i="13" l="1"/>
  <c r="F67" i="13" s="1"/>
  <c r="E73" i="13"/>
  <c r="F73" i="13" s="1"/>
  <c r="E33" i="13"/>
  <c r="F33" i="13" s="1"/>
  <c r="E102" i="13"/>
  <c r="F102" i="13" s="1"/>
  <c r="H102" i="13" s="1"/>
  <c r="C105" i="13"/>
  <c r="E104" i="13" s="1"/>
  <c r="G102" i="13"/>
  <c r="C63" i="13"/>
  <c r="G60" i="13"/>
  <c r="H60" i="13" s="1"/>
  <c r="C93" i="13"/>
  <c r="G73" i="13"/>
  <c r="H73" i="13" s="1"/>
  <c r="F25" i="13"/>
  <c r="H25" i="13" s="1"/>
  <c r="J25" i="13" s="1"/>
  <c r="I25" i="13"/>
  <c r="E60" i="13"/>
  <c r="F60" i="13" s="1"/>
  <c r="G33" i="13"/>
  <c r="H33" i="13" s="1"/>
  <c r="C46" i="13"/>
  <c r="C45" i="13"/>
  <c r="E44" i="13" s="1"/>
  <c r="C69" i="13"/>
  <c r="E68" i="13" s="1"/>
  <c r="G67" i="13"/>
  <c r="H67" i="13" s="1"/>
  <c r="J46" i="22"/>
  <c r="H41" i="22"/>
  <c r="J41" i="22" s="1"/>
  <c r="H39" i="22"/>
  <c r="J39" i="22" s="1"/>
  <c r="H19" i="22"/>
  <c r="J19" i="22" s="1"/>
  <c r="H18" i="22"/>
  <c r="J18" i="22" s="1"/>
  <c r="H17" i="22"/>
  <c r="J17" i="22" s="1"/>
  <c r="H16" i="22"/>
  <c r="J16" i="22" s="1"/>
  <c r="H14" i="22"/>
  <c r="J14" i="22" s="1"/>
  <c r="H12" i="22"/>
  <c r="H10" i="22"/>
  <c r="J10" i="22" s="1"/>
  <c r="H15" i="22"/>
  <c r="J15" i="22" s="1"/>
  <c r="H13" i="22"/>
  <c r="J13" i="22" s="1"/>
  <c r="H11" i="22"/>
  <c r="J11" i="22" s="1"/>
  <c r="J14" i="17"/>
  <c r="H9" i="12"/>
  <c r="I38" i="12"/>
  <c r="I96" i="12"/>
  <c r="C99" i="11"/>
  <c r="C101" i="11"/>
  <c r="C103" i="11"/>
  <c r="C105" i="11"/>
  <c r="C107" i="11"/>
  <c r="C109" i="11"/>
  <c r="C111" i="11"/>
  <c r="C113" i="11"/>
  <c r="C115" i="11"/>
  <c r="C117" i="11"/>
  <c r="C119" i="11"/>
  <c r="C98" i="11"/>
  <c r="E97" i="11" s="1"/>
  <c r="C100" i="11"/>
  <c r="C102" i="11"/>
  <c r="C104" i="11"/>
  <c r="C106" i="11"/>
  <c r="C108" i="11"/>
  <c r="C110" i="11"/>
  <c r="C112" i="11"/>
  <c r="C114" i="11"/>
  <c r="C116" i="11"/>
  <c r="C118" i="11"/>
  <c r="C120" i="11"/>
  <c r="I41" i="4"/>
  <c r="F11" i="21"/>
  <c r="F12" i="21"/>
  <c r="F10" i="21"/>
  <c r="I67" i="25"/>
  <c r="H67" i="25"/>
  <c r="J67" i="25" s="1"/>
  <c r="H96" i="25"/>
  <c r="I96" i="25"/>
  <c r="H152" i="25"/>
  <c r="C154" i="25" s="1"/>
  <c r="I154" i="25" s="1"/>
  <c r="C125" i="25"/>
  <c r="I125" i="25" s="1"/>
  <c r="I9" i="25"/>
  <c r="H9" i="25"/>
  <c r="I38" i="25"/>
  <c r="H38" i="25"/>
  <c r="J152" i="25"/>
  <c r="C150" i="25"/>
  <c r="F123" i="25"/>
  <c r="I67" i="12"/>
  <c r="H67" i="12"/>
  <c r="I125" i="12"/>
  <c r="H125" i="12"/>
  <c r="I9" i="12"/>
  <c r="H38" i="12"/>
  <c r="H96" i="12"/>
  <c r="H154" i="12"/>
  <c r="I154" i="12"/>
  <c r="H152" i="12"/>
  <c r="C154" i="12" s="1"/>
  <c r="C125" i="12"/>
  <c r="J123" i="12"/>
  <c r="C121" i="12"/>
  <c r="F94" i="12"/>
  <c r="I9" i="24"/>
  <c r="H9" i="24"/>
  <c r="I38" i="24"/>
  <c r="H38" i="24"/>
  <c r="I96" i="24"/>
  <c r="H96" i="24"/>
  <c r="H154" i="24"/>
  <c r="I154" i="24"/>
  <c r="H152" i="24"/>
  <c r="C154" i="24" s="1"/>
  <c r="C125" i="24"/>
  <c r="H67" i="24"/>
  <c r="I67" i="24"/>
  <c r="I125" i="24"/>
  <c r="H125" i="24"/>
  <c r="J123" i="24"/>
  <c r="C121" i="24"/>
  <c r="F94" i="24"/>
  <c r="J123" i="11"/>
  <c r="C121" i="11"/>
  <c r="F94" i="11"/>
  <c r="H152" i="11"/>
  <c r="C154" i="11" s="1"/>
  <c r="C125" i="11"/>
  <c r="I67" i="11"/>
  <c r="H67" i="11"/>
  <c r="I9" i="11"/>
  <c r="H9" i="11"/>
  <c r="I38" i="11"/>
  <c r="H38" i="11"/>
  <c r="I96" i="11"/>
  <c r="H96" i="11"/>
  <c r="H67" i="14"/>
  <c r="I67" i="14"/>
  <c r="I9" i="14"/>
  <c r="H9" i="14"/>
  <c r="I38" i="14"/>
  <c r="H38" i="14"/>
  <c r="J152" i="14"/>
  <c r="C150" i="14"/>
  <c r="C149" i="14"/>
  <c r="C148" i="14"/>
  <c r="C147" i="14"/>
  <c r="C146" i="14"/>
  <c r="C145" i="14"/>
  <c r="C144" i="14"/>
  <c r="C143" i="14"/>
  <c r="C142" i="14"/>
  <c r="C141" i="14"/>
  <c r="C140" i="14"/>
  <c r="H123" i="14"/>
  <c r="F123" i="14" s="1"/>
  <c r="C96" i="14"/>
  <c r="I9" i="23"/>
  <c r="H9" i="23"/>
  <c r="I38" i="23"/>
  <c r="H38" i="23"/>
  <c r="H96" i="23"/>
  <c r="I96" i="23"/>
  <c r="I154" i="23"/>
  <c r="H154" i="23"/>
  <c r="J152" i="23"/>
  <c r="C150" i="23"/>
  <c r="F123" i="23"/>
  <c r="I67" i="23"/>
  <c r="H67" i="23"/>
  <c r="I125" i="23"/>
  <c r="H125" i="23"/>
  <c r="H152" i="23"/>
  <c r="C154" i="23" s="1"/>
  <c r="C125" i="23"/>
  <c r="J97" i="22"/>
  <c r="J70" i="22"/>
  <c r="J43" i="22"/>
  <c r="H42" i="22"/>
  <c r="J42" i="22" s="1"/>
  <c r="J155" i="22"/>
  <c r="H101" i="22"/>
  <c r="J101" i="22" s="1"/>
  <c r="J12" i="22"/>
  <c r="J94" i="22"/>
  <c r="C92" i="22"/>
  <c r="F65" i="22"/>
  <c r="H152" i="22"/>
  <c r="C154" i="22" s="1"/>
  <c r="C125" i="22"/>
  <c r="J42" i="17"/>
  <c r="J12" i="17"/>
  <c r="J123" i="17"/>
  <c r="C121" i="17"/>
  <c r="H94" i="17"/>
  <c r="C67" i="17"/>
  <c r="J14" i="10"/>
  <c r="J13" i="10"/>
  <c r="J10" i="10"/>
  <c r="H123" i="10"/>
  <c r="C96" i="10"/>
  <c r="J155" i="10"/>
  <c r="J94" i="10"/>
  <c r="C92" i="10"/>
  <c r="F65" i="10"/>
  <c r="H15" i="10"/>
  <c r="J15" i="10" s="1"/>
  <c r="J12" i="10"/>
  <c r="J11" i="10"/>
  <c r="I21" i="13"/>
  <c r="G21" i="13"/>
  <c r="H21" i="13" s="1"/>
  <c r="I20" i="13"/>
  <c r="I19" i="13"/>
  <c r="C98" i="13"/>
  <c r="C96" i="13"/>
  <c r="C94" i="13"/>
  <c r="C92" i="13"/>
  <c r="E91" i="13" s="1"/>
  <c r="I103" i="13"/>
  <c r="I79" i="13"/>
  <c r="C62" i="13"/>
  <c r="E61" i="13" s="1"/>
  <c r="F61" i="13" s="1"/>
  <c r="H61" i="13" s="1"/>
  <c r="I90" i="13"/>
  <c r="C97" i="13"/>
  <c r="C95" i="13"/>
  <c r="G90" i="13"/>
  <c r="H90" i="13" s="1"/>
  <c r="J90" i="13" s="1"/>
  <c r="I89" i="13"/>
  <c r="G89" i="13"/>
  <c r="H89" i="13" s="1"/>
  <c r="C56" i="13"/>
  <c r="C54" i="13"/>
  <c r="C52" i="13"/>
  <c r="C50" i="13"/>
  <c r="C48" i="13"/>
  <c r="I12" i="13"/>
  <c r="I11" i="13"/>
  <c r="C55" i="13"/>
  <c r="C53" i="13"/>
  <c r="C51" i="13"/>
  <c r="C49" i="13"/>
  <c r="C47" i="13"/>
  <c r="I42" i="13"/>
  <c r="I38" i="13"/>
  <c r="G42" i="13"/>
  <c r="H42" i="13" s="1"/>
  <c r="I22" i="13"/>
  <c r="G19" i="13"/>
  <c r="H19" i="13" s="1"/>
  <c r="J19" i="13" s="1"/>
  <c r="I18" i="13"/>
  <c r="G22" i="13"/>
  <c r="H22" i="13" s="1"/>
  <c r="J22" i="13" s="1"/>
  <c r="G20" i="13"/>
  <c r="H20" i="13" s="1"/>
  <c r="G18" i="13"/>
  <c r="H18" i="13" s="1"/>
  <c r="I75" i="13"/>
  <c r="I34" i="13"/>
  <c r="I81" i="13"/>
  <c r="G79" i="13"/>
  <c r="H79" i="13" s="1"/>
  <c r="I78" i="13"/>
  <c r="I77" i="13"/>
  <c r="G75" i="13"/>
  <c r="H75" i="13" s="1"/>
  <c r="I74" i="13"/>
  <c r="I41" i="13"/>
  <c r="I40" i="13"/>
  <c r="G38" i="13"/>
  <c r="H38" i="13" s="1"/>
  <c r="I37" i="13"/>
  <c r="I36" i="13"/>
  <c r="G34" i="13"/>
  <c r="H34" i="13" s="1"/>
  <c r="I33" i="13"/>
  <c r="I16" i="13"/>
  <c r="G103" i="13"/>
  <c r="H103" i="13" s="1"/>
  <c r="I85" i="13"/>
  <c r="F58" i="13"/>
  <c r="G16" i="13"/>
  <c r="H16" i="13" s="1"/>
  <c r="I15" i="13"/>
  <c r="I14" i="13"/>
  <c r="G12" i="13"/>
  <c r="H12" i="13" s="1"/>
  <c r="I88" i="13"/>
  <c r="I87" i="13"/>
  <c r="G85" i="13"/>
  <c r="H85" i="13" s="1"/>
  <c r="I84" i="13"/>
  <c r="I83" i="13"/>
  <c r="G81" i="13"/>
  <c r="H81" i="13" s="1"/>
  <c r="I80" i="13"/>
  <c r="G77" i="13"/>
  <c r="H77" i="13" s="1"/>
  <c r="I76" i="13"/>
  <c r="I17" i="13"/>
  <c r="G14" i="13"/>
  <c r="H14" i="13" s="1"/>
  <c r="I13" i="13"/>
  <c r="G40" i="13"/>
  <c r="H40" i="13" s="1"/>
  <c r="I39" i="13"/>
  <c r="G36" i="13"/>
  <c r="H36" i="13" s="1"/>
  <c r="I35" i="13"/>
  <c r="G17" i="13"/>
  <c r="H17" i="13" s="1"/>
  <c r="G15" i="13"/>
  <c r="G13" i="13"/>
  <c r="H13" i="13" s="1"/>
  <c r="G11" i="13"/>
  <c r="H11" i="13" s="1"/>
  <c r="J11" i="13" s="1"/>
  <c r="G87" i="13"/>
  <c r="H87" i="13" s="1"/>
  <c r="I86" i="13"/>
  <c r="G83" i="13"/>
  <c r="H83" i="13" s="1"/>
  <c r="I82" i="13"/>
  <c r="G80" i="13"/>
  <c r="H80" i="13" s="1"/>
  <c r="G78" i="13"/>
  <c r="H78" i="13" s="1"/>
  <c r="J78" i="13" s="1"/>
  <c r="G76" i="13"/>
  <c r="H76" i="13" s="1"/>
  <c r="G74" i="13"/>
  <c r="H74" i="13" s="1"/>
  <c r="J74" i="13" s="1"/>
  <c r="I73" i="13"/>
  <c r="I67" i="13"/>
  <c r="F104" i="13"/>
  <c r="H104" i="13" s="1"/>
  <c r="I104" i="13"/>
  <c r="F100" i="13"/>
  <c r="G88" i="13"/>
  <c r="H88" i="13" s="1"/>
  <c r="G86" i="13"/>
  <c r="H86" i="13" s="1"/>
  <c r="G84" i="13"/>
  <c r="H84" i="13" s="1"/>
  <c r="J84" i="13" s="1"/>
  <c r="G82" i="13"/>
  <c r="H82" i="13" s="1"/>
  <c r="F71" i="13"/>
  <c r="F68" i="13"/>
  <c r="H68" i="13" s="1"/>
  <c r="I68" i="13"/>
  <c r="F65" i="13"/>
  <c r="G41" i="13"/>
  <c r="H41" i="13" s="1"/>
  <c r="G39" i="13"/>
  <c r="H39" i="13" s="1"/>
  <c r="J39" i="13" s="1"/>
  <c r="G37" i="13"/>
  <c r="H37" i="13" s="1"/>
  <c r="J37" i="13" s="1"/>
  <c r="G35" i="13"/>
  <c r="H35" i="13" s="1"/>
  <c r="J35" i="13" s="1"/>
  <c r="F31" i="13"/>
  <c r="H15" i="13"/>
  <c r="J15" i="13" s="1"/>
  <c r="H10" i="13"/>
  <c r="I10" i="13"/>
  <c r="I50" i="3"/>
  <c r="G50" i="3"/>
  <c r="H50" i="3"/>
  <c r="J50" i="3" s="1"/>
  <c r="I22" i="3"/>
  <c r="H22" i="3"/>
  <c r="I21" i="3"/>
  <c r="H21" i="3"/>
  <c r="G129" i="21"/>
  <c r="H129" i="21" s="1"/>
  <c r="I98" i="21"/>
  <c r="J98" i="21" s="1"/>
  <c r="G41" i="4"/>
  <c r="H41" i="4" s="1"/>
  <c r="J41" i="4" s="1"/>
  <c r="G39" i="21"/>
  <c r="H39" i="21" s="1"/>
  <c r="J65" i="21"/>
  <c r="C63" i="21"/>
  <c r="I68" i="21"/>
  <c r="H94" i="21"/>
  <c r="F97" i="21"/>
  <c r="G97" i="21"/>
  <c r="H97" i="21" s="1"/>
  <c r="F128" i="21"/>
  <c r="G128" i="21"/>
  <c r="H128" i="21" s="1"/>
  <c r="J128" i="21" s="1"/>
  <c r="I128" i="21"/>
  <c r="F132" i="21"/>
  <c r="G132" i="21"/>
  <c r="I132" i="21"/>
  <c r="G10" i="21"/>
  <c r="H10" i="21" s="1"/>
  <c r="J10" i="21" s="1"/>
  <c r="G11" i="21"/>
  <c r="H11" i="21" s="1"/>
  <c r="J11" i="21" s="1"/>
  <c r="G12" i="21"/>
  <c r="I39" i="21"/>
  <c r="G68" i="21"/>
  <c r="H68" i="21" s="1"/>
  <c r="J68" i="21" s="1"/>
  <c r="I97" i="21"/>
  <c r="F130" i="21"/>
  <c r="G130" i="21"/>
  <c r="I130" i="21"/>
  <c r="I126" i="21"/>
  <c r="J126" i="21" s="1"/>
  <c r="I127" i="21"/>
  <c r="J127" i="21" s="1"/>
  <c r="I129" i="21"/>
  <c r="J129" i="21" s="1"/>
  <c r="I131" i="21"/>
  <c r="J131" i="21" s="1"/>
  <c r="E10" i="4"/>
  <c r="I10" i="4" s="1"/>
  <c r="E131" i="4"/>
  <c r="I131" i="4" s="1"/>
  <c r="E130" i="4"/>
  <c r="I130" i="4" s="1"/>
  <c r="E129" i="4"/>
  <c r="I129" i="4" s="1"/>
  <c r="E128" i="4"/>
  <c r="I128" i="4" s="1"/>
  <c r="E127" i="4"/>
  <c r="I127" i="4" s="1"/>
  <c r="E126" i="4"/>
  <c r="I126" i="4" s="1"/>
  <c r="E68" i="4"/>
  <c r="I68" i="4" s="1"/>
  <c r="E40" i="4"/>
  <c r="I40" i="4" s="1"/>
  <c r="E39" i="4"/>
  <c r="I39" i="4" s="1"/>
  <c r="J36" i="4"/>
  <c r="H36" i="4"/>
  <c r="H65" i="4" s="1"/>
  <c r="C34" i="4"/>
  <c r="E16" i="4"/>
  <c r="I16" i="4" s="1"/>
  <c r="E15" i="4"/>
  <c r="F15" i="4" s="1"/>
  <c r="E14" i="4"/>
  <c r="I14" i="4" s="1"/>
  <c r="E13" i="4"/>
  <c r="I13" i="4" s="1"/>
  <c r="E12" i="4"/>
  <c r="I12" i="4" s="1"/>
  <c r="E11" i="4"/>
  <c r="I11" i="4" s="1"/>
  <c r="C9" i="4"/>
  <c r="E9" i="4" s="1"/>
  <c r="F9" i="4" s="1"/>
  <c r="F7" i="4"/>
  <c r="C34" i="18"/>
  <c r="H36" i="18"/>
  <c r="H65" i="18" s="1"/>
  <c r="H94" i="18" s="1"/>
  <c r="H123" i="18" s="1"/>
  <c r="H152" i="18" s="1"/>
  <c r="J36" i="18"/>
  <c r="J65" i="18" s="1"/>
  <c r="J94" i="18" s="1"/>
  <c r="J123" i="18" s="1"/>
  <c r="J152" i="18" s="1"/>
  <c r="C179" i="18" s="1"/>
  <c r="G125" i="11" l="1"/>
  <c r="C136" i="11"/>
  <c r="C135" i="11"/>
  <c r="C138" i="11"/>
  <c r="C134" i="11"/>
  <c r="C137" i="11"/>
  <c r="C133" i="11"/>
  <c r="E125" i="11"/>
  <c r="F125" i="11" s="1"/>
  <c r="E154" i="11"/>
  <c r="J73" i="13"/>
  <c r="J33" i="13"/>
  <c r="I102" i="13"/>
  <c r="J102" i="13" s="1"/>
  <c r="F44" i="13"/>
  <c r="H44" i="13" s="1"/>
  <c r="J44" i="13" s="1"/>
  <c r="I44" i="13"/>
  <c r="J18" i="13"/>
  <c r="J67" i="13"/>
  <c r="I60" i="13"/>
  <c r="J60" i="13" s="1"/>
  <c r="J81" i="13"/>
  <c r="J103" i="13"/>
  <c r="J79" i="13"/>
  <c r="J42" i="13"/>
  <c r="G38" i="4"/>
  <c r="C45" i="4"/>
  <c r="E44" i="4" s="1"/>
  <c r="C46" i="4"/>
  <c r="C48" i="4"/>
  <c r="C50" i="4"/>
  <c r="C52" i="4"/>
  <c r="C54" i="4"/>
  <c r="C56" i="4"/>
  <c r="C58" i="4"/>
  <c r="C60" i="4"/>
  <c r="C62" i="4"/>
  <c r="C47" i="4"/>
  <c r="C49" i="4"/>
  <c r="C51" i="4"/>
  <c r="C53" i="4"/>
  <c r="C55" i="4"/>
  <c r="C57" i="4"/>
  <c r="C59" i="4"/>
  <c r="C61" i="4"/>
  <c r="C63" i="4"/>
  <c r="J70" i="25"/>
  <c r="D3" i="25" s="1"/>
  <c r="I7" i="8" s="1"/>
  <c r="J40" i="13"/>
  <c r="J13" i="13"/>
  <c r="J17" i="13"/>
  <c r="J12" i="13"/>
  <c r="J20" i="13"/>
  <c r="J154" i="12"/>
  <c r="J156" i="12" s="1"/>
  <c r="J157" i="12" s="1"/>
  <c r="C140" i="11"/>
  <c r="C142" i="11"/>
  <c r="C144" i="11"/>
  <c r="C146" i="11"/>
  <c r="C148" i="11"/>
  <c r="C139" i="11"/>
  <c r="C141" i="11"/>
  <c r="C143" i="11"/>
  <c r="C145" i="11"/>
  <c r="C147" i="11"/>
  <c r="C149" i="11"/>
  <c r="F97" i="11"/>
  <c r="H97" i="11" s="1"/>
  <c r="I97" i="11"/>
  <c r="J96" i="24"/>
  <c r="J38" i="24"/>
  <c r="J9" i="24"/>
  <c r="H12" i="21"/>
  <c r="J21" i="3"/>
  <c r="J22" i="3"/>
  <c r="J39" i="21"/>
  <c r="H125" i="25"/>
  <c r="J125" i="25" s="1"/>
  <c r="J38" i="25"/>
  <c r="J9" i="25"/>
  <c r="J13" i="25" s="1"/>
  <c r="H154" i="25"/>
  <c r="J154" i="25"/>
  <c r="J96" i="11"/>
  <c r="J38" i="11"/>
  <c r="J9" i="11"/>
  <c r="J13" i="11" s="1"/>
  <c r="J67" i="11"/>
  <c r="J70" i="11" s="1"/>
  <c r="J125" i="24"/>
  <c r="J96" i="25"/>
  <c r="C179" i="25"/>
  <c r="F152" i="25"/>
  <c r="J152" i="12"/>
  <c r="C150" i="12"/>
  <c r="F123" i="12"/>
  <c r="J96" i="12"/>
  <c r="J38" i="12"/>
  <c r="J43" i="12" s="1"/>
  <c r="J9" i="12"/>
  <c r="J125" i="12"/>
  <c r="J67" i="12"/>
  <c r="J152" i="24"/>
  <c r="C150" i="24"/>
  <c r="F123" i="24"/>
  <c r="J67" i="24"/>
  <c r="J154" i="24"/>
  <c r="J152" i="11"/>
  <c r="C150" i="11"/>
  <c r="F123" i="11"/>
  <c r="J67" i="14"/>
  <c r="J70" i="14" s="1"/>
  <c r="I96" i="14"/>
  <c r="H96" i="14"/>
  <c r="C179" i="14"/>
  <c r="C178" i="14"/>
  <c r="C177" i="14"/>
  <c r="C176" i="14"/>
  <c r="C175" i="14"/>
  <c r="C174" i="14"/>
  <c r="C173" i="14"/>
  <c r="C172" i="14"/>
  <c r="C171" i="14"/>
  <c r="C170" i="14"/>
  <c r="C169" i="14"/>
  <c r="C168" i="14"/>
  <c r="C167" i="14"/>
  <c r="C166" i="14"/>
  <c r="C165" i="14"/>
  <c r="C164" i="14"/>
  <c r="C163" i="14"/>
  <c r="C162" i="14"/>
  <c r="C161" i="14"/>
  <c r="C160" i="14"/>
  <c r="C159" i="14"/>
  <c r="C158" i="14"/>
  <c r="J38" i="14"/>
  <c r="J46" i="14" s="1"/>
  <c r="J9" i="14"/>
  <c r="C125" i="14"/>
  <c r="H152" i="14"/>
  <c r="C154" i="14" s="1"/>
  <c r="J96" i="23"/>
  <c r="J125" i="23"/>
  <c r="J67" i="23"/>
  <c r="C179" i="23"/>
  <c r="F152" i="23"/>
  <c r="J154" i="23"/>
  <c r="J38" i="23"/>
  <c r="J9" i="23"/>
  <c r="J11" i="23" s="1"/>
  <c r="B3" i="23" s="1"/>
  <c r="L5" i="8" s="1"/>
  <c r="J123" i="22"/>
  <c r="C121" i="22"/>
  <c r="F94" i="22"/>
  <c r="I9" i="22"/>
  <c r="H9" i="22"/>
  <c r="I67" i="22"/>
  <c r="H67" i="22"/>
  <c r="I125" i="22"/>
  <c r="H125" i="22"/>
  <c r="I38" i="22"/>
  <c r="H38" i="22"/>
  <c r="H96" i="22"/>
  <c r="I96" i="22"/>
  <c r="H154" i="22"/>
  <c r="I154" i="22"/>
  <c r="I9" i="17"/>
  <c r="H9" i="17"/>
  <c r="H38" i="17"/>
  <c r="I38" i="17"/>
  <c r="I96" i="17"/>
  <c r="H96" i="17"/>
  <c r="H123" i="17"/>
  <c r="C96" i="17"/>
  <c r="F94" i="17"/>
  <c r="J152" i="17"/>
  <c r="C150" i="17"/>
  <c r="F123" i="17"/>
  <c r="I154" i="17"/>
  <c r="H154" i="17"/>
  <c r="I67" i="17"/>
  <c r="H67" i="17"/>
  <c r="H125" i="17"/>
  <c r="I125" i="17"/>
  <c r="I9" i="10"/>
  <c r="H9" i="10"/>
  <c r="I38" i="10"/>
  <c r="H38" i="10"/>
  <c r="I96" i="10"/>
  <c r="H96" i="10"/>
  <c r="J123" i="10"/>
  <c r="C121" i="10"/>
  <c r="F94" i="10"/>
  <c r="I67" i="10"/>
  <c r="H67" i="10"/>
  <c r="H152" i="10"/>
  <c r="C154" i="10" s="1"/>
  <c r="I154" i="10" s="1"/>
  <c r="C125" i="10"/>
  <c r="H125" i="10" s="1"/>
  <c r="J21" i="13"/>
  <c r="J87" i="13"/>
  <c r="I61" i="13"/>
  <c r="J61" i="13" s="1"/>
  <c r="J62" i="13" s="1"/>
  <c r="D4" i="13" s="1"/>
  <c r="D3" i="13" s="1"/>
  <c r="M7" i="8" s="1"/>
  <c r="J14" i="13"/>
  <c r="J89" i="13"/>
  <c r="F91" i="13"/>
  <c r="H91" i="13" s="1"/>
  <c r="I91" i="13"/>
  <c r="J76" i="13"/>
  <c r="J80" i="13"/>
  <c r="J83" i="13"/>
  <c r="J77" i="13"/>
  <c r="J75" i="13"/>
  <c r="J85" i="13"/>
  <c r="J41" i="13"/>
  <c r="J36" i="13"/>
  <c r="J38" i="13"/>
  <c r="J68" i="13"/>
  <c r="J69" i="13" s="1"/>
  <c r="E4" i="13" s="1"/>
  <c r="E3" i="13" s="1"/>
  <c r="M10" i="8" s="1"/>
  <c r="J34" i="13"/>
  <c r="J16" i="13"/>
  <c r="J10" i="13"/>
  <c r="J88" i="13"/>
  <c r="J82" i="13"/>
  <c r="J86" i="13"/>
  <c r="J104" i="13"/>
  <c r="J105" i="13" s="1"/>
  <c r="G4" i="13" s="1"/>
  <c r="G3" i="13" s="1"/>
  <c r="M12" i="8" s="1"/>
  <c r="H130" i="21"/>
  <c r="J130" i="21" s="1"/>
  <c r="J12" i="21"/>
  <c r="J97" i="21"/>
  <c r="H123" i="21"/>
  <c r="C96" i="21"/>
  <c r="H132" i="21"/>
  <c r="J132" i="21" s="1"/>
  <c r="J94" i="21"/>
  <c r="C92" i="21"/>
  <c r="F65" i="21"/>
  <c r="F126" i="4"/>
  <c r="F127" i="4"/>
  <c r="F128" i="4"/>
  <c r="F129" i="4"/>
  <c r="F130" i="4"/>
  <c r="F131" i="4"/>
  <c r="F68" i="4"/>
  <c r="F39" i="4"/>
  <c r="F40" i="4"/>
  <c r="F12" i="4"/>
  <c r="F13" i="4"/>
  <c r="F14" i="4"/>
  <c r="F16" i="4"/>
  <c r="F10" i="4"/>
  <c r="F11" i="4"/>
  <c r="J65" i="4"/>
  <c r="F36" i="4"/>
  <c r="G10" i="4"/>
  <c r="G11" i="4"/>
  <c r="H11" i="4" s="1"/>
  <c r="J11" i="4" s="1"/>
  <c r="G12" i="4"/>
  <c r="G13" i="4"/>
  <c r="G14" i="4"/>
  <c r="I15" i="4"/>
  <c r="G15" i="4"/>
  <c r="H15" i="4" s="1"/>
  <c r="H94" i="4"/>
  <c r="C67" i="4"/>
  <c r="E67" i="4" s="1"/>
  <c r="F67" i="4" s="1"/>
  <c r="G16" i="4"/>
  <c r="C38" i="4"/>
  <c r="E38" i="4" s="1"/>
  <c r="F38" i="4" s="1"/>
  <c r="G39" i="4"/>
  <c r="H39" i="4" s="1"/>
  <c r="J39" i="4" s="1"/>
  <c r="G40" i="4"/>
  <c r="G68" i="4"/>
  <c r="H68" i="4" s="1"/>
  <c r="J68" i="4" s="1"/>
  <c r="G126" i="4"/>
  <c r="H126" i="4" s="1"/>
  <c r="J126" i="4" s="1"/>
  <c r="G127" i="4"/>
  <c r="H127" i="4" s="1"/>
  <c r="J127" i="4" s="1"/>
  <c r="G128" i="4"/>
  <c r="H128" i="4" s="1"/>
  <c r="J128" i="4" s="1"/>
  <c r="G129" i="4"/>
  <c r="H129" i="4" s="1"/>
  <c r="J129" i="4" s="1"/>
  <c r="G130" i="4"/>
  <c r="H130" i="4" s="1"/>
  <c r="J130" i="4" s="1"/>
  <c r="G131" i="4"/>
  <c r="H131" i="4" s="1"/>
  <c r="J131" i="4" s="1"/>
  <c r="C63" i="18"/>
  <c r="C92" i="18"/>
  <c r="C121" i="18"/>
  <c r="C150" i="18"/>
  <c r="H125" i="11" l="1"/>
  <c r="G154" i="11"/>
  <c r="F154" i="11"/>
  <c r="I154" i="11"/>
  <c r="I125" i="11"/>
  <c r="J26" i="13"/>
  <c r="B4" i="13" s="1"/>
  <c r="B3" i="13" s="1"/>
  <c r="M5" i="8" s="1"/>
  <c r="J45" i="13"/>
  <c r="C4" i="13" s="1"/>
  <c r="C3" i="13" s="1"/>
  <c r="M6" i="8" s="1"/>
  <c r="G67" i="4"/>
  <c r="C71" i="4"/>
  <c r="C73" i="4"/>
  <c r="C75" i="4"/>
  <c r="C77" i="4"/>
  <c r="C79" i="4"/>
  <c r="C81" i="4"/>
  <c r="C83" i="4"/>
  <c r="C85" i="4"/>
  <c r="C87" i="4"/>
  <c r="C89" i="4"/>
  <c r="C91" i="4"/>
  <c r="C70" i="4"/>
  <c r="E69" i="4" s="1"/>
  <c r="C72" i="4"/>
  <c r="C74" i="4"/>
  <c r="C76" i="4"/>
  <c r="C78" i="4"/>
  <c r="C80" i="4"/>
  <c r="C82" i="4"/>
  <c r="C84" i="4"/>
  <c r="C86" i="4"/>
  <c r="C88" i="4"/>
  <c r="C90" i="4"/>
  <c r="F44" i="4"/>
  <c r="H44" i="4" s="1"/>
  <c r="I44" i="4"/>
  <c r="J47" i="14"/>
  <c r="C3" i="14"/>
  <c r="J156" i="23"/>
  <c r="J127" i="23"/>
  <c r="J98" i="23"/>
  <c r="J69" i="23"/>
  <c r="J40" i="23"/>
  <c r="J157" i="25"/>
  <c r="J129" i="25"/>
  <c r="J130" i="25" s="1"/>
  <c r="J99" i="25"/>
  <c r="J71" i="25"/>
  <c r="J41" i="25"/>
  <c r="C3" i="25" s="1"/>
  <c r="J72" i="14"/>
  <c r="J73" i="14" s="1"/>
  <c r="J74" i="14" s="1"/>
  <c r="J71" i="14"/>
  <c r="D3" i="14"/>
  <c r="N7" i="8" s="1"/>
  <c r="J9" i="17"/>
  <c r="J14" i="25"/>
  <c r="I5" i="8"/>
  <c r="J70" i="12"/>
  <c r="J71" i="12" s="1"/>
  <c r="J98" i="12"/>
  <c r="J158" i="12"/>
  <c r="J159" i="12" s="1"/>
  <c r="J130" i="12"/>
  <c r="J97" i="11"/>
  <c r="J98" i="11" s="1"/>
  <c r="J99" i="11" s="1"/>
  <c r="J100" i="11" s="1"/>
  <c r="C159" i="11"/>
  <c r="C161" i="11"/>
  <c r="C163" i="11"/>
  <c r="C165" i="11"/>
  <c r="C167" i="11"/>
  <c r="C169" i="11"/>
  <c r="C171" i="11"/>
  <c r="C173" i="11"/>
  <c r="C175" i="11"/>
  <c r="C177" i="11"/>
  <c r="C158" i="11"/>
  <c r="C160" i="11"/>
  <c r="C162" i="11"/>
  <c r="C164" i="11"/>
  <c r="C166" i="11"/>
  <c r="C168" i="11"/>
  <c r="C170" i="11"/>
  <c r="C172" i="11"/>
  <c r="C174" i="11"/>
  <c r="C176" i="11"/>
  <c r="C178" i="11"/>
  <c r="J157" i="24"/>
  <c r="J140" i="24"/>
  <c r="J99" i="24"/>
  <c r="H9" i="21"/>
  <c r="H38" i="21"/>
  <c r="H96" i="21"/>
  <c r="H40" i="4"/>
  <c r="J40" i="4" s="1"/>
  <c r="H13" i="4"/>
  <c r="J13" i="4" s="1"/>
  <c r="J15" i="25"/>
  <c r="J70" i="24"/>
  <c r="D3" i="24" s="1"/>
  <c r="F7" i="8" s="1"/>
  <c r="C179" i="12"/>
  <c r="F152" i="12"/>
  <c r="C179" i="24"/>
  <c r="F152" i="24"/>
  <c r="C179" i="11"/>
  <c r="F152" i="11"/>
  <c r="J96" i="14"/>
  <c r="I154" i="14"/>
  <c r="H154" i="14"/>
  <c r="I125" i="14"/>
  <c r="H125" i="14"/>
  <c r="J21" i="14"/>
  <c r="B3" i="14" s="1"/>
  <c r="F152" i="14"/>
  <c r="J48" i="14"/>
  <c r="N6" i="8" s="1"/>
  <c r="J12" i="23"/>
  <c r="J13" i="23" s="1"/>
  <c r="J154" i="22"/>
  <c r="J96" i="22"/>
  <c r="J38" i="22"/>
  <c r="J125" i="22"/>
  <c r="J67" i="22"/>
  <c r="J9" i="22"/>
  <c r="J152" i="22"/>
  <c r="C150" i="22"/>
  <c r="F123" i="22"/>
  <c r="J154" i="17"/>
  <c r="J96" i="17"/>
  <c r="J67" i="17"/>
  <c r="C179" i="17"/>
  <c r="F152" i="17"/>
  <c r="J125" i="17"/>
  <c r="H152" i="17"/>
  <c r="C154" i="17" s="1"/>
  <c r="C125" i="17"/>
  <c r="J38" i="17"/>
  <c r="I125" i="10"/>
  <c r="H154" i="10"/>
  <c r="J154" i="10" s="1"/>
  <c r="J96" i="10"/>
  <c r="J38" i="10"/>
  <c r="J9" i="10"/>
  <c r="J152" i="10"/>
  <c r="C150" i="10"/>
  <c r="F123" i="10"/>
  <c r="J125" i="10"/>
  <c r="J67" i="10"/>
  <c r="J91" i="13"/>
  <c r="J92" i="13" s="1"/>
  <c r="F4" i="13" s="1"/>
  <c r="F3" i="13" s="1"/>
  <c r="M9" i="8" s="1"/>
  <c r="J63" i="13"/>
  <c r="J123" i="21"/>
  <c r="C121" i="21"/>
  <c r="F94" i="21"/>
  <c r="I9" i="21"/>
  <c r="I38" i="21"/>
  <c r="H154" i="21"/>
  <c r="I154" i="21"/>
  <c r="H152" i="21"/>
  <c r="C154" i="21" s="1"/>
  <c r="C125" i="21"/>
  <c r="I67" i="21"/>
  <c r="H67" i="21"/>
  <c r="H125" i="21"/>
  <c r="I125" i="21"/>
  <c r="H14" i="4"/>
  <c r="J14" i="4" s="1"/>
  <c r="H12" i="4"/>
  <c r="H16" i="4"/>
  <c r="J16" i="4" s="1"/>
  <c r="J15" i="4"/>
  <c r="H10" i="4"/>
  <c r="J10" i="4" s="1"/>
  <c r="H123" i="4"/>
  <c r="C96" i="4"/>
  <c r="E96" i="4" s="1"/>
  <c r="F96" i="4" s="1"/>
  <c r="J94" i="4"/>
  <c r="C92" i="4"/>
  <c r="F65" i="4"/>
  <c r="E126" i="3"/>
  <c r="E138" i="3"/>
  <c r="E139" i="3"/>
  <c r="E140" i="3"/>
  <c r="E141" i="3"/>
  <c r="E142" i="3"/>
  <c r="E143" i="3"/>
  <c r="E144" i="3"/>
  <c r="E145" i="3"/>
  <c r="E146" i="3"/>
  <c r="I138" i="3"/>
  <c r="F139" i="3"/>
  <c r="G139" i="3"/>
  <c r="I139" i="3"/>
  <c r="F140" i="3"/>
  <c r="G140" i="3"/>
  <c r="I140" i="3"/>
  <c r="F141" i="3"/>
  <c r="G141" i="3"/>
  <c r="H141" i="3" s="1"/>
  <c r="J141" i="3" s="1"/>
  <c r="I141" i="3"/>
  <c r="F142" i="3"/>
  <c r="G142" i="3"/>
  <c r="H142" i="3" s="1"/>
  <c r="J142" i="3" s="1"/>
  <c r="I142" i="3"/>
  <c r="F143" i="3"/>
  <c r="G143" i="3"/>
  <c r="H143" i="3"/>
  <c r="I143" i="3"/>
  <c r="J143" i="3"/>
  <c r="F144" i="3"/>
  <c r="G144" i="3"/>
  <c r="H144" i="3" s="1"/>
  <c r="J144" i="3" s="1"/>
  <c r="I144" i="3"/>
  <c r="F145" i="3"/>
  <c r="G145" i="3"/>
  <c r="H145" i="3"/>
  <c r="I145" i="3"/>
  <c r="J145" i="3"/>
  <c r="F146" i="3"/>
  <c r="G146" i="3"/>
  <c r="H146" i="3" s="1"/>
  <c r="J146" i="3" s="1"/>
  <c r="I146" i="3"/>
  <c r="H160" i="3"/>
  <c r="J160" i="3"/>
  <c r="C165" i="3" s="1"/>
  <c r="E164" i="3" s="1"/>
  <c r="E72" i="3"/>
  <c r="F72" i="3" s="1"/>
  <c r="E163" i="3"/>
  <c r="I163" i="3" s="1"/>
  <c r="C162" i="3"/>
  <c r="E152" i="3"/>
  <c r="I152" i="3" s="1"/>
  <c r="E151" i="3"/>
  <c r="I151" i="3" s="1"/>
  <c r="E150" i="3"/>
  <c r="I150" i="3" s="1"/>
  <c r="E149" i="3"/>
  <c r="I149" i="3" s="1"/>
  <c r="E148" i="3"/>
  <c r="I148" i="3" s="1"/>
  <c r="E147" i="3"/>
  <c r="F147" i="3" s="1"/>
  <c r="F138" i="3"/>
  <c r="F137" i="3"/>
  <c r="E137" i="3"/>
  <c r="I137" i="3" s="1"/>
  <c r="F136" i="3"/>
  <c r="E136" i="3"/>
  <c r="I136" i="3" s="1"/>
  <c r="F135" i="3"/>
  <c r="E135" i="3"/>
  <c r="F134" i="3"/>
  <c r="E134" i="3"/>
  <c r="I134" i="3" s="1"/>
  <c r="F133" i="3"/>
  <c r="E133" i="3"/>
  <c r="I133" i="3" s="1"/>
  <c r="F132" i="3"/>
  <c r="E132" i="3"/>
  <c r="I132" i="3" s="1"/>
  <c r="F131" i="3"/>
  <c r="E131" i="3"/>
  <c r="I131" i="3" s="1"/>
  <c r="F130" i="3"/>
  <c r="E130" i="3"/>
  <c r="I130" i="3" s="1"/>
  <c r="F129" i="3"/>
  <c r="E129" i="3"/>
  <c r="I129" i="3" s="1"/>
  <c r="F128" i="3"/>
  <c r="E128" i="3"/>
  <c r="I128" i="3" s="1"/>
  <c r="F127" i="3"/>
  <c r="E127" i="3"/>
  <c r="I127" i="3" s="1"/>
  <c r="I126" i="3"/>
  <c r="J123" i="3"/>
  <c r="C154" i="3" s="1"/>
  <c r="E153" i="3" s="1"/>
  <c r="F153" i="3" s="1"/>
  <c r="H153" i="3" s="1"/>
  <c r="H123" i="3"/>
  <c r="C125" i="3" s="1"/>
  <c r="E99" i="3"/>
  <c r="I99" i="3" s="1"/>
  <c r="E98" i="3"/>
  <c r="I98" i="3" s="1"/>
  <c r="E97" i="3"/>
  <c r="I97" i="3" s="1"/>
  <c r="J94" i="3"/>
  <c r="C101" i="3" s="1"/>
  <c r="E100" i="3" s="1"/>
  <c r="F100" i="3" s="1"/>
  <c r="H100" i="3" s="1"/>
  <c r="H94" i="3"/>
  <c r="C96" i="3" s="1"/>
  <c r="F94" i="3"/>
  <c r="E71" i="3"/>
  <c r="I71" i="3" s="1"/>
  <c r="E70" i="3"/>
  <c r="I70" i="3" s="1"/>
  <c r="E69" i="3"/>
  <c r="I69" i="3" s="1"/>
  <c r="E68" i="3"/>
  <c r="I68" i="3" s="1"/>
  <c r="J65" i="3"/>
  <c r="C74" i="3" s="1"/>
  <c r="E73" i="3" s="1"/>
  <c r="F73" i="3" s="1"/>
  <c r="H73" i="3" s="1"/>
  <c r="H65" i="3"/>
  <c r="C67" i="3" s="1"/>
  <c r="E49" i="3"/>
  <c r="I49" i="3" s="1"/>
  <c r="E48" i="3"/>
  <c r="I48" i="3" s="1"/>
  <c r="E47" i="3"/>
  <c r="I47" i="3" s="1"/>
  <c r="E46" i="3"/>
  <c r="I46" i="3" s="1"/>
  <c r="E45" i="3"/>
  <c r="I45" i="3" s="1"/>
  <c r="E44" i="3"/>
  <c r="I44" i="3" s="1"/>
  <c r="E43" i="3"/>
  <c r="I43" i="3" s="1"/>
  <c r="E42" i="3"/>
  <c r="I42" i="3" s="1"/>
  <c r="E41" i="3"/>
  <c r="I41" i="3" s="1"/>
  <c r="E40" i="3"/>
  <c r="I40" i="3" s="1"/>
  <c r="E39" i="3"/>
  <c r="I39" i="3" s="1"/>
  <c r="J36" i="3"/>
  <c r="H36" i="3"/>
  <c r="C38" i="3" s="1"/>
  <c r="I20" i="3"/>
  <c r="I19" i="3"/>
  <c r="I18" i="3"/>
  <c r="I17" i="3"/>
  <c r="I16" i="3"/>
  <c r="I15" i="3"/>
  <c r="I14" i="3"/>
  <c r="I13" i="3"/>
  <c r="I12" i="3"/>
  <c r="I11" i="3"/>
  <c r="I10" i="3"/>
  <c r="C9" i="3"/>
  <c r="F7" i="3"/>
  <c r="J125" i="11" l="1"/>
  <c r="J132" i="11" s="1"/>
  <c r="H154" i="11"/>
  <c r="J42" i="11"/>
  <c r="J43" i="11" s="1"/>
  <c r="J71" i="11"/>
  <c r="J14" i="11"/>
  <c r="J15" i="11" s="1"/>
  <c r="J154" i="11"/>
  <c r="J157" i="11" s="1"/>
  <c r="J46" i="13"/>
  <c r="J44" i="4"/>
  <c r="G96" i="4"/>
  <c r="H96" i="4" s="1"/>
  <c r="C99" i="4"/>
  <c r="C101" i="4"/>
  <c r="C103" i="4"/>
  <c r="C105" i="4"/>
  <c r="C107" i="4"/>
  <c r="C109" i="4"/>
  <c r="C111" i="4"/>
  <c r="C113" i="4"/>
  <c r="C115" i="4"/>
  <c r="C117" i="4"/>
  <c r="C119" i="4"/>
  <c r="C98" i="4"/>
  <c r="E97" i="4" s="1"/>
  <c r="C100" i="4"/>
  <c r="C102" i="4"/>
  <c r="C104" i="4"/>
  <c r="C106" i="4"/>
  <c r="C108" i="4"/>
  <c r="C110" i="4"/>
  <c r="C112" i="4"/>
  <c r="C114" i="4"/>
  <c r="C116" i="4"/>
  <c r="C118" i="4"/>
  <c r="C120" i="4"/>
  <c r="F69" i="4"/>
  <c r="H69" i="4" s="1"/>
  <c r="I69" i="4"/>
  <c r="J157" i="23"/>
  <c r="G3" i="23"/>
  <c r="L12" i="8" s="1"/>
  <c r="J128" i="23"/>
  <c r="F3" i="23"/>
  <c r="L9" i="8" s="1"/>
  <c r="J99" i="23"/>
  <c r="E3" i="23"/>
  <c r="L10" i="8" s="1"/>
  <c r="J70" i="23"/>
  <c r="D3" i="23"/>
  <c r="L7" i="8" s="1"/>
  <c r="J41" i="23"/>
  <c r="C3" i="23"/>
  <c r="L6" i="8" s="1"/>
  <c r="J158" i="25"/>
  <c r="G3" i="25"/>
  <c r="I12" i="8" s="1"/>
  <c r="J131" i="25"/>
  <c r="F3" i="25"/>
  <c r="I9" i="8" s="1"/>
  <c r="J100" i="25"/>
  <c r="E3" i="25"/>
  <c r="I10" i="8" s="1"/>
  <c r="J72" i="25"/>
  <c r="J73" i="25" s="1"/>
  <c r="J42" i="25"/>
  <c r="J75" i="14"/>
  <c r="J98" i="14"/>
  <c r="J47" i="13"/>
  <c r="J27" i="13"/>
  <c r="J72" i="22"/>
  <c r="J158" i="22"/>
  <c r="J21" i="22"/>
  <c r="J140" i="22"/>
  <c r="J103" i="22"/>
  <c r="J69" i="17"/>
  <c r="D3" i="17" s="1"/>
  <c r="J98" i="17"/>
  <c r="E3" i="17" s="1"/>
  <c r="J158" i="17"/>
  <c r="J136" i="17"/>
  <c r="J137" i="10"/>
  <c r="J99" i="10"/>
  <c r="E3" i="10" s="1"/>
  <c r="J72" i="10"/>
  <c r="D3" i="10" s="1"/>
  <c r="J158" i="10"/>
  <c r="I6" i="8"/>
  <c r="J160" i="12"/>
  <c r="J72" i="12"/>
  <c r="J73" i="12" s="1"/>
  <c r="J44" i="12"/>
  <c r="C3" i="12"/>
  <c r="H6" i="8" s="1"/>
  <c r="J161" i="12"/>
  <c r="J162" i="12" s="1"/>
  <c r="J15" i="12"/>
  <c r="B3" i="12" s="1"/>
  <c r="H5" i="8"/>
  <c r="J131" i="12"/>
  <c r="H9" i="8"/>
  <c r="J99" i="12"/>
  <c r="E3" i="12"/>
  <c r="H10" i="8" s="1"/>
  <c r="D3" i="12"/>
  <c r="H7" i="8" s="1"/>
  <c r="J101" i="11"/>
  <c r="E3" i="11"/>
  <c r="G10" i="8" s="1"/>
  <c r="J100" i="24"/>
  <c r="E3" i="24"/>
  <c r="F10" i="8" s="1"/>
  <c r="J25" i="24"/>
  <c r="B3" i="24" s="1"/>
  <c r="F5" i="8"/>
  <c r="J141" i="24"/>
  <c r="F3" i="24"/>
  <c r="F9" i="8" s="1"/>
  <c r="J158" i="24"/>
  <c r="G3" i="24"/>
  <c r="F12" i="8" s="1"/>
  <c r="I96" i="21"/>
  <c r="J96" i="21" s="1"/>
  <c r="J16" i="25"/>
  <c r="J17" i="25" s="1"/>
  <c r="J71" i="24"/>
  <c r="J49" i="14"/>
  <c r="J50" i="14" s="1"/>
  <c r="J125" i="14"/>
  <c r="J137" i="14" s="1"/>
  <c r="J158" i="14"/>
  <c r="J154" i="14"/>
  <c r="J157" i="14" s="1"/>
  <c r="G3" i="14" s="1"/>
  <c r="N12" i="8" s="1"/>
  <c r="J76" i="14"/>
  <c r="J77" i="14" s="1"/>
  <c r="J78" i="14" s="1"/>
  <c r="J22" i="14"/>
  <c r="J14" i="23"/>
  <c r="C179" i="22"/>
  <c r="F152" i="22"/>
  <c r="C179" i="10"/>
  <c r="F152" i="10"/>
  <c r="J93" i="13"/>
  <c r="J125" i="21"/>
  <c r="J154" i="21"/>
  <c r="J67" i="21"/>
  <c r="J38" i="21"/>
  <c r="J9" i="21"/>
  <c r="J152" i="21"/>
  <c r="C150" i="21"/>
  <c r="F123" i="21"/>
  <c r="J12" i="4"/>
  <c r="I9" i="4"/>
  <c r="I96" i="4"/>
  <c r="J123" i="4"/>
  <c r="C121" i="4"/>
  <c r="F94" i="4"/>
  <c r="I67" i="4"/>
  <c r="H67" i="4"/>
  <c r="I38" i="4"/>
  <c r="H38" i="4"/>
  <c r="H152" i="4"/>
  <c r="C154" i="4" s="1"/>
  <c r="C125" i="4"/>
  <c r="F123" i="18"/>
  <c r="F164" i="3"/>
  <c r="H164" i="3" s="1"/>
  <c r="I164" i="3"/>
  <c r="I153" i="3"/>
  <c r="J153" i="3" s="1"/>
  <c r="H139" i="3"/>
  <c r="J139" i="3" s="1"/>
  <c r="H140" i="3"/>
  <c r="J140" i="3" s="1"/>
  <c r="F126" i="3"/>
  <c r="I147" i="3"/>
  <c r="J147" i="3" s="1"/>
  <c r="G147" i="3"/>
  <c r="H147" i="3" s="1"/>
  <c r="F148" i="3"/>
  <c r="F149" i="3"/>
  <c r="F150" i="3"/>
  <c r="F151" i="3"/>
  <c r="F152" i="3"/>
  <c r="I72" i="3"/>
  <c r="G72" i="3"/>
  <c r="I100" i="3"/>
  <c r="J100" i="3" s="1"/>
  <c r="F97" i="3"/>
  <c r="F98" i="3"/>
  <c r="F99" i="3"/>
  <c r="I73" i="3"/>
  <c r="J73" i="3" s="1"/>
  <c r="H72" i="3"/>
  <c r="F36" i="3"/>
  <c r="F68" i="3"/>
  <c r="F69" i="3"/>
  <c r="F70" i="3"/>
  <c r="F71" i="3"/>
  <c r="F160" i="3"/>
  <c r="F163" i="3"/>
  <c r="F39" i="3"/>
  <c r="F40" i="3"/>
  <c r="F41" i="3"/>
  <c r="F42" i="3"/>
  <c r="F43" i="3"/>
  <c r="F44" i="3"/>
  <c r="F45" i="3"/>
  <c r="F46" i="3"/>
  <c r="F47" i="3"/>
  <c r="F48" i="3"/>
  <c r="F49" i="3"/>
  <c r="F65" i="3"/>
  <c r="F123" i="3"/>
  <c r="G39" i="3"/>
  <c r="G40" i="3"/>
  <c r="G41" i="3"/>
  <c r="G42" i="3"/>
  <c r="G43" i="3"/>
  <c r="G44" i="3"/>
  <c r="G45" i="3"/>
  <c r="G46" i="3"/>
  <c r="G47" i="3"/>
  <c r="G48" i="3"/>
  <c r="G49" i="3"/>
  <c r="G68" i="3"/>
  <c r="H68" i="3" s="1"/>
  <c r="J68" i="3" s="1"/>
  <c r="G69" i="3"/>
  <c r="G70" i="3"/>
  <c r="H70" i="3" s="1"/>
  <c r="J70" i="3" s="1"/>
  <c r="G71" i="3"/>
  <c r="G97" i="3"/>
  <c r="H97" i="3" s="1"/>
  <c r="J97" i="3" s="1"/>
  <c r="G98" i="3"/>
  <c r="G99" i="3"/>
  <c r="H99" i="3" s="1"/>
  <c r="J99" i="3" s="1"/>
  <c r="G126" i="3"/>
  <c r="H126" i="3" s="1"/>
  <c r="J126" i="3" s="1"/>
  <c r="G127" i="3"/>
  <c r="H127" i="3" s="1"/>
  <c r="J127" i="3" s="1"/>
  <c r="G128" i="3"/>
  <c r="H128" i="3" s="1"/>
  <c r="J128" i="3" s="1"/>
  <c r="G129" i="3"/>
  <c r="H129" i="3" s="1"/>
  <c r="J129" i="3" s="1"/>
  <c r="G130" i="3"/>
  <c r="H130" i="3" s="1"/>
  <c r="J130" i="3" s="1"/>
  <c r="G131" i="3"/>
  <c r="H131" i="3" s="1"/>
  <c r="J131" i="3" s="1"/>
  <c r="G132" i="3"/>
  <c r="H132" i="3" s="1"/>
  <c r="J132" i="3" s="1"/>
  <c r="G133" i="3"/>
  <c r="H133" i="3" s="1"/>
  <c r="J133" i="3" s="1"/>
  <c r="G134" i="3"/>
  <c r="H134" i="3" s="1"/>
  <c r="J134" i="3" s="1"/>
  <c r="I135" i="3"/>
  <c r="G135" i="3"/>
  <c r="H135" i="3" s="1"/>
  <c r="G136" i="3"/>
  <c r="H136" i="3" s="1"/>
  <c r="J136" i="3" s="1"/>
  <c r="G137" i="3"/>
  <c r="H137" i="3" s="1"/>
  <c r="J137" i="3" s="1"/>
  <c r="G138" i="3"/>
  <c r="H138" i="3" s="1"/>
  <c r="J138" i="3" s="1"/>
  <c r="G148" i="3"/>
  <c r="G149" i="3"/>
  <c r="H149" i="3" s="1"/>
  <c r="J149" i="3" s="1"/>
  <c r="G150" i="3"/>
  <c r="G151" i="3"/>
  <c r="H151" i="3" s="1"/>
  <c r="J151" i="3" s="1"/>
  <c r="G152" i="3"/>
  <c r="G163" i="3"/>
  <c r="H163" i="3" s="1"/>
  <c r="J163" i="3" s="1"/>
  <c r="J72" i="11" l="1"/>
  <c r="J73" i="11" s="1"/>
  <c r="J74" i="11" s="1"/>
  <c r="J44" i="11"/>
  <c r="G7" i="8"/>
  <c r="J45" i="11"/>
  <c r="J46" i="11" s="1"/>
  <c r="J16" i="11"/>
  <c r="J17" i="11" s="1"/>
  <c r="G5" i="8" s="1"/>
  <c r="G125" i="4"/>
  <c r="C133" i="4"/>
  <c r="E132" i="4" s="1"/>
  <c r="C135" i="4"/>
  <c r="C137" i="4"/>
  <c r="C139" i="4"/>
  <c r="C141" i="4"/>
  <c r="C143" i="4"/>
  <c r="C145" i="4"/>
  <c r="C147" i="4"/>
  <c r="C149" i="4"/>
  <c r="C134" i="4"/>
  <c r="C136" i="4"/>
  <c r="C138" i="4"/>
  <c r="C140" i="4"/>
  <c r="C142" i="4"/>
  <c r="C144" i="4"/>
  <c r="C146" i="4"/>
  <c r="C148" i="4"/>
  <c r="F97" i="4"/>
  <c r="H97" i="4" s="1"/>
  <c r="I97" i="4"/>
  <c r="J97" i="4" s="1"/>
  <c r="J69" i="4"/>
  <c r="I154" i="4"/>
  <c r="E154" i="4"/>
  <c r="F154" i="4" s="1"/>
  <c r="I125" i="4"/>
  <c r="E125" i="4"/>
  <c r="F125" i="4" s="1"/>
  <c r="J101" i="10"/>
  <c r="J102" i="10" s="1"/>
  <c r="J103" i="10" s="1"/>
  <c r="J100" i="10"/>
  <c r="J158" i="23"/>
  <c r="J129" i="23"/>
  <c r="J100" i="23"/>
  <c r="J71" i="23"/>
  <c r="J42" i="23"/>
  <c r="K5" i="8"/>
  <c r="B3" i="22"/>
  <c r="J99" i="17"/>
  <c r="J100" i="17" s="1"/>
  <c r="J159" i="25"/>
  <c r="J133" i="25"/>
  <c r="J134" i="25" s="1"/>
  <c r="J132" i="25"/>
  <c r="J101" i="25"/>
  <c r="J102" i="25"/>
  <c r="J74" i="25"/>
  <c r="J75" i="25"/>
  <c r="J43" i="25"/>
  <c r="J48" i="13"/>
  <c r="J49" i="13" s="1"/>
  <c r="J138" i="14"/>
  <c r="F3" i="14"/>
  <c r="N9" i="8" s="1"/>
  <c r="J99" i="14"/>
  <c r="J100" i="14" s="1"/>
  <c r="J101" i="14" s="1"/>
  <c r="E3" i="14"/>
  <c r="N10" i="8" s="1"/>
  <c r="J28" i="13"/>
  <c r="J29" i="13" s="1"/>
  <c r="J23" i="22"/>
  <c r="J22" i="22"/>
  <c r="J104" i="22"/>
  <c r="E3" i="22"/>
  <c r="K10" i="8" s="1"/>
  <c r="J141" i="22"/>
  <c r="F3" i="22"/>
  <c r="K9" i="8" s="1"/>
  <c r="J159" i="22"/>
  <c r="G3" i="22"/>
  <c r="K12" i="8" s="1"/>
  <c r="J73" i="22"/>
  <c r="D3" i="22"/>
  <c r="K7" i="8" s="1"/>
  <c r="J137" i="17"/>
  <c r="F3" i="17"/>
  <c r="J159" i="17"/>
  <c r="G3" i="17"/>
  <c r="J138" i="17"/>
  <c r="J139" i="17" s="1"/>
  <c r="J160" i="17"/>
  <c r="J161" i="17" s="1"/>
  <c r="J70" i="17"/>
  <c r="J45" i="17"/>
  <c r="C3" i="17" s="1"/>
  <c r="J73" i="10"/>
  <c r="J159" i="10"/>
  <c r="G3" i="10"/>
  <c r="J138" i="10"/>
  <c r="F3" i="10"/>
  <c r="J74" i="12"/>
  <c r="J163" i="12"/>
  <c r="J16" i="12"/>
  <c r="J17" i="12" s="1"/>
  <c r="J18" i="12" s="1"/>
  <c r="J100" i="12"/>
  <c r="J45" i="12"/>
  <c r="J132" i="12"/>
  <c r="J75" i="11"/>
  <c r="J76" i="11" s="1"/>
  <c r="J102" i="11"/>
  <c r="J72" i="24"/>
  <c r="J73" i="24" s="1"/>
  <c r="J49" i="24"/>
  <c r="J159" i="24"/>
  <c r="J160" i="24" s="1"/>
  <c r="J142" i="24"/>
  <c r="J143" i="24" s="1"/>
  <c r="J144" i="24" s="1"/>
  <c r="J26" i="24"/>
  <c r="J101" i="24"/>
  <c r="J102" i="24" s="1"/>
  <c r="H9" i="4"/>
  <c r="J99" i="21"/>
  <c r="J100" i="21" s="1"/>
  <c r="J101" i="21" s="1"/>
  <c r="J157" i="21"/>
  <c r="J158" i="21" s="1"/>
  <c r="J70" i="21"/>
  <c r="D3" i="21" s="1"/>
  <c r="E7" i="8" s="1"/>
  <c r="J134" i="21"/>
  <c r="J18" i="25"/>
  <c r="J19" i="25" s="1"/>
  <c r="J20" i="25" s="1"/>
  <c r="J159" i="14"/>
  <c r="J160" i="14" s="1"/>
  <c r="J51" i="14"/>
  <c r="J52" i="14" s="1"/>
  <c r="J79" i="14"/>
  <c r="J80" i="14" s="1"/>
  <c r="J81" i="14" s="1"/>
  <c r="J82" i="14" s="1"/>
  <c r="J23" i="14"/>
  <c r="J24" i="14" s="1"/>
  <c r="J15" i="23"/>
  <c r="J16" i="23" s="1"/>
  <c r="J104" i="10"/>
  <c r="J105" i="10" s="1"/>
  <c r="J106" i="10" s="1"/>
  <c r="J107" i="10" s="1"/>
  <c r="J24" i="10"/>
  <c r="B3" i="10" s="1"/>
  <c r="J94" i="13"/>
  <c r="J95" i="13" s="1"/>
  <c r="J96" i="13" s="1"/>
  <c r="C179" i="21"/>
  <c r="F152" i="21"/>
  <c r="J67" i="4"/>
  <c r="H125" i="4"/>
  <c r="J125" i="4"/>
  <c r="J152" i="4"/>
  <c r="C150" i="4"/>
  <c r="F123" i="4"/>
  <c r="J96" i="4"/>
  <c r="J38" i="4"/>
  <c r="J45" i="4" s="1"/>
  <c r="C3" i="4" s="1"/>
  <c r="J9" i="4"/>
  <c r="J164" i="3"/>
  <c r="H152" i="3"/>
  <c r="J152" i="3" s="1"/>
  <c r="H150" i="3"/>
  <c r="J150" i="3" s="1"/>
  <c r="H148" i="3"/>
  <c r="J148" i="3" s="1"/>
  <c r="H49" i="3"/>
  <c r="J49" i="3" s="1"/>
  <c r="H47" i="3"/>
  <c r="J47" i="3" s="1"/>
  <c r="H45" i="3"/>
  <c r="J45" i="3" s="1"/>
  <c r="H43" i="3"/>
  <c r="J43" i="3" s="1"/>
  <c r="H41" i="3"/>
  <c r="J41" i="3" s="1"/>
  <c r="H39" i="3"/>
  <c r="J39" i="3" s="1"/>
  <c r="H98" i="3"/>
  <c r="J98" i="3" s="1"/>
  <c r="J72" i="3"/>
  <c r="J135" i="3"/>
  <c r="H71" i="3"/>
  <c r="J71" i="3" s="1"/>
  <c r="H69" i="3"/>
  <c r="J69" i="3" s="1"/>
  <c r="H19" i="3"/>
  <c r="J19" i="3" s="1"/>
  <c r="H17" i="3"/>
  <c r="J17" i="3" s="1"/>
  <c r="H15" i="3"/>
  <c r="J15" i="3" s="1"/>
  <c r="H13" i="3"/>
  <c r="J13" i="3" s="1"/>
  <c r="H11" i="3"/>
  <c r="J11" i="3" s="1"/>
  <c r="H48" i="3"/>
  <c r="J48" i="3" s="1"/>
  <c r="H46" i="3"/>
  <c r="J46" i="3" s="1"/>
  <c r="H44" i="3"/>
  <c r="J44" i="3" s="1"/>
  <c r="H42" i="3"/>
  <c r="J42" i="3" s="1"/>
  <c r="H40" i="3"/>
  <c r="J40" i="3" s="1"/>
  <c r="H20" i="3"/>
  <c r="J20" i="3" s="1"/>
  <c r="H18" i="3"/>
  <c r="J18" i="3" s="1"/>
  <c r="H16" i="3"/>
  <c r="J16" i="3" s="1"/>
  <c r="H14" i="3"/>
  <c r="J14" i="3" s="1"/>
  <c r="H12" i="3"/>
  <c r="H10" i="3"/>
  <c r="J10" i="3" s="1"/>
  <c r="J133" i="11" l="1"/>
  <c r="J18" i="11"/>
  <c r="J19" i="11" s="1"/>
  <c r="J20" i="11" s="1"/>
  <c r="G154" i="4"/>
  <c r="H154" i="4" s="1"/>
  <c r="J154" i="4" s="1"/>
  <c r="C156" i="4"/>
  <c r="E155" i="4" s="1"/>
  <c r="C158" i="4"/>
  <c r="C160" i="4"/>
  <c r="C162" i="4"/>
  <c r="C164" i="4"/>
  <c r="C166" i="4"/>
  <c r="C168" i="4"/>
  <c r="C170" i="4"/>
  <c r="C172" i="4"/>
  <c r="C174" i="4"/>
  <c r="C176" i="4"/>
  <c r="C178" i="4"/>
  <c r="C157" i="4"/>
  <c r="C159" i="4"/>
  <c r="C161" i="4"/>
  <c r="C163" i="4"/>
  <c r="C165" i="4"/>
  <c r="C167" i="4"/>
  <c r="C169" i="4"/>
  <c r="C171" i="4"/>
  <c r="C173" i="4"/>
  <c r="C175" i="4"/>
  <c r="C177" i="4"/>
  <c r="F132" i="4"/>
  <c r="H132" i="4" s="1"/>
  <c r="I132" i="4"/>
  <c r="J159" i="23"/>
  <c r="J130" i="23"/>
  <c r="J101" i="23"/>
  <c r="J72" i="23"/>
  <c r="J43" i="23"/>
  <c r="J101" i="17"/>
  <c r="J160" i="25"/>
  <c r="J135" i="25"/>
  <c r="J136" i="25" s="1"/>
  <c r="J137" i="25"/>
  <c r="J138" i="25" s="1"/>
  <c r="J104" i="25"/>
  <c r="J103" i="25"/>
  <c r="J76" i="25"/>
  <c r="J44" i="25"/>
  <c r="J45" i="25"/>
  <c r="J47" i="11"/>
  <c r="J48" i="11" s="1"/>
  <c r="J49" i="11" s="1"/>
  <c r="G6" i="8"/>
  <c r="J50" i="24"/>
  <c r="J51" i="24" s="1"/>
  <c r="C3" i="24"/>
  <c r="F6" i="8" s="1"/>
  <c r="J18" i="4"/>
  <c r="B3" i="4" s="1"/>
  <c r="J50" i="13"/>
  <c r="J51" i="13" s="1"/>
  <c r="J53" i="14"/>
  <c r="J139" i="14"/>
  <c r="J140" i="14"/>
  <c r="J102" i="14"/>
  <c r="J104" i="14"/>
  <c r="J105" i="14" s="1"/>
  <c r="J103" i="14"/>
  <c r="J24" i="22"/>
  <c r="J25" i="22" s="1"/>
  <c r="J26" i="22" s="1"/>
  <c r="J27" i="22" s="1"/>
  <c r="J142" i="22"/>
  <c r="J143" i="22" s="1"/>
  <c r="J105" i="22"/>
  <c r="J106" i="22"/>
  <c r="J107" i="22" s="1"/>
  <c r="J50" i="22"/>
  <c r="J160" i="22"/>
  <c r="J74" i="22"/>
  <c r="J140" i="17"/>
  <c r="J141" i="17" s="1"/>
  <c r="J46" i="17"/>
  <c r="J47" i="17" s="1"/>
  <c r="J18" i="17"/>
  <c r="B3" i="17" s="1"/>
  <c r="J162" i="17"/>
  <c r="J71" i="17"/>
  <c r="J102" i="17"/>
  <c r="J74" i="10"/>
  <c r="J139" i="10"/>
  <c r="J52" i="10"/>
  <c r="C3" i="10" s="1"/>
  <c r="J160" i="10"/>
  <c r="J164" i="12"/>
  <c r="J133" i="12"/>
  <c r="J46" i="12"/>
  <c r="J47" i="12" s="1"/>
  <c r="J101" i="12"/>
  <c r="J19" i="12"/>
  <c r="J20" i="12" s="1"/>
  <c r="J75" i="12"/>
  <c r="J158" i="11"/>
  <c r="J77" i="11"/>
  <c r="J78" i="11" s="1"/>
  <c r="J79" i="11" s="1"/>
  <c r="J103" i="11"/>
  <c r="J104" i="11" s="1"/>
  <c r="J74" i="24"/>
  <c r="J75" i="24" s="1"/>
  <c r="J52" i="24"/>
  <c r="J53" i="24" s="1"/>
  <c r="J54" i="24" s="1"/>
  <c r="J161" i="24"/>
  <c r="J103" i="24"/>
  <c r="J27" i="24"/>
  <c r="J145" i="24"/>
  <c r="J98" i="4"/>
  <c r="J70" i="4"/>
  <c r="J71" i="4" s="1"/>
  <c r="J71" i="21"/>
  <c r="J72" i="21" s="1"/>
  <c r="J102" i="21"/>
  <c r="J16" i="21"/>
  <c r="B3" i="21" s="1"/>
  <c r="E5" i="8" s="1"/>
  <c r="J44" i="21"/>
  <c r="C3" i="21" s="1"/>
  <c r="E6" i="8" s="1"/>
  <c r="J159" i="21"/>
  <c r="J135" i="21"/>
  <c r="F3" i="21"/>
  <c r="E9" i="8" s="1"/>
  <c r="E3" i="21"/>
  <c r="E10" i="8" s="1"/>
  <c r="E12" i="8"/>
  <c r="J21" i="25"/>
  <c r="J23" i="25" s="1"/>
  <c r="J22" i="25"/>
  <c r="J161" i="14"/>
  <c r="J162" i="14" s="1"/>
  <c r="J25" i="14"/>
  <c r="J26" i="14" s="1"/>
  <c r="J27" i="14" s="1"/>
  <c r="J28" i="14" s="1"/>
  <c r="J54" i="14"/>
  <c r="J83" i="14"/>
  <c r="J17" i="23"/>
  <c r="J18" i="23" s="1"/>
  <c r="J108" i="10"/>
  <c r="J109" i="10" s="1"/>
  <c r="J25" i="10"/>
  <c r="J97" i="13"/>
  <c r="J98" i="13" s="1"/>
  <c r="C179" i="4"/>
  <c r="F152" i="4"/>
  <c r="I38" i="3"/>
  <c r="I9" i="3"/>
  <c r="I96" i="3"/>
  <c r="J12" i="3"/>
  <c r="I67" i="3"/>
  <c r="I125" i="3"/>
  <c r="H125" i="3"/>
  <c r="H38" i="3"/>
  <c r="I162" i="3"/>
  <c r="H162" i="3"/>
  <c r="J134" i="11" l="1"/>
  <c r="F155" i="4"/>
  <c r="H155" i="4" s="1"/>
  <c r="I155" i="4"/>
  <c r="J155" i="4" s="1"/>
  <c r="J156" i="4" s="1"/>
  <c r="J132" i="4"/>
  <c r="J133" i="4" s="1"/>
  <c r="J19" i="4"/>
  <c r="J53" i="10"/>
  <c r="J160" i="23"/>
  <c r="J161" i="23"/>
  <c r="J131" i="23"/>
  <c r="J132" i="23"/>
  <c r="J102" i="23"/>
  <c r="J103" i="23" s="1"/>
  <c r="J104" i="23" s="1"/>
  <c r="J105" i="23"/>
  <c r="J73" i="23"/>
  <c r="J74" i="23"/>
  <c r="J44" i="23"/>
  <c r="J51" i="22"/>
  <c r="C3" i="22"/>
  <c r="K6" i="8" s="1"/>
  <c r="J142" i="17"/>
  <c r="J143" i="17"/>
  <c r="J144" i="17" s="1"/>
  <c r="J145" i="17" s="1"/>
  <c r="J146" i="17" s="1"/>
  <c r="J147" i="17" s="1"/>
  <c r="J148" i="17" s="1"/>
  <c r="J161" i="25"/>
  <c r="J162" i="25" s="1"/>
  <c r="J141" i="25"/>
  <c r="J142" i="25" s="1"/>
  <c r="J139" i="25"/>
  <c r="J140" i="25" s="1"/>
  <c r="J105" i="25"/>
  <c r="J77" i="25"/>
  <c r="J78" i="25" s="1"/>
  <c r="J46" i="25"/>
  <c r="J143" i="25"/>
  <c r="J144" i="25" s="1"/>
  <c r="J145" i="25" s="1"/>
  <c r="J146" i="25" s="1"/>
  <c r="J147" i="25" s="1"/>
  <c r="J148" i="25" s="1"/>
  <c r="J149" i="25" s="1"/>
  <c r="J52" i="13"/>
  <c r="J53" i="13" s="1"/>
  <c r="J54" i="13" s="1"/>
  <c r="J141" i="14"/>
  <c r="J142" i="14" s="1"/>
  <c r="J143" i="14" s="1"/>
  <c r="J144" i="14" s="1"/>
  <c r="J106" i="14"/>
  <c r="J107" i="14" s="1"/>
  <c r="J28" i="22"/>
  <c r="J29" i="22" s="1"/>
  <c r="J30" i="22"/>
  <c r="J52" i="22"/>
  <c r="J53" i="22" s="1"/>
  <c r="J108" i="22"/>
  <c r="J75" i="22"/>
  <c r="J161" i="22"/>
  <c r="J162" i="22" s="1"/>
  <c r="J144" i="22"/>
  <c r="J145" i="22" s="1"/>
  <c r="J146" i="22" s="1"/>
  <c r="J48" i="17"/>
  <c r="J49" i="17" s="1"/>
  <c r="J50" i="17" s="1"/>
  <c r="J72" i="17"/>
  <c r="J103" i="17"/>
  <c r="J163" i="17"/>
  <c r="J19" i="17"/>
  <c r="J75" i="10"/>
  <c r="J54" i="10"/>
  <c r="J140" i="10"/>
  <c r="J161" i="10"/>
  <c r="J162" i="10" s="1"/>
  <c r="J163" i="10" s="1"/>
  <c r="J164" i="10" s="1"/>
  <c r="J165" i="12"/>
  <c r="J166" i="12" s="1"/>
  <c r="J167" i="12" s="1"/>
  <c r="J168" i="12" s="1"/>
  <c r="J169" i="12" s="1"/>
  <c r="J170" i="12" s="1"/>
  <c r="J171" i="12" s="1"/>
  <c r="J172" i="12" s="1"/>
  <c r="J173" i="12" s="1"/>
  <c r="J174" i="12" s="1"/>
  <c r="J175" i="12" s="1"/>
  <c r="J176" i="12" s="1"/>
  <c r="J177" i="12" s="1"/>
  <c r="J178" i="12" s="1"/>
  <c r="J21" i="12"/>
  <c r="J22" i="12" s="1"/>
  <c r="J23" i="12" s="1"/>
  <c r="J24" i="12" s="1"/>
  <c r="J25" i="12" s="1"/>
  <c r="J134" i="12"/>
  <c r="J76" i="12"/>
  <c r="J102" i="12"/>
  <c r="J48" i="12"/>
  <c r="J49" i="12" s="1"/>
  <c r="J50" i="11"/>
  <c r="J51" i="11" s="1"/>
  <c r="J52" i="11" s="1"/>
  <c r="G3" i="11"/>
  <c r="G12" i="8" s="1"/>
  <c r="J159" i="11"/>
  <c r="J80" i="11"/>
  <c r="J81" i="11" s="1"/>
  <c r="J105" i="11"/>
  <c r="J76" i="24"/>
  <c r="J77" i="24" s="1"/>
  <c r="J78" i="24" s="1"/>
  <c r="J79" i="24" s="1"/>
  <c r="J80" i="24" s="1"/>
  <c r="J81" i="24" s="1"/>
  <c r="J82" i="24" s="1"/>
  <c r="J83" i="24" s="1"/>
  <c r="J28" i="24"/>
  <c r="J146" i="24"/>
  <c r="J147" i="24" s="1"/>
  <c r="J55" i="24"/>
  <c r="J104" i="24"/>
  <c r="J162" i="24"/>
  <c r="J72" i="4"/>
  <c r="J73" i="4" s="1"/>
  <c r="J74" i="4" s="1"/>
  <c r="G3" i="4"/>
  <c r="J134" i="4"/>
  <c r="J135" i="4" s="1"/>
  <c r="J136" i="4" s="1"/>
  <c r="J137" i="4" s="1"/>
  <c r="F3" i="4"/>
  <c r="D3" i="4"/>
  <c r="J99" i="4"/>
  <c r="J100" i="4" s="1"/>
  <c r="J101" i="4" s="1"/>
  <c r="E3" i="4"/>
  <c r="H9" i="3"/>
  <c r="J103" i="21"/>
  <c r="J104" i="21" s="1"/>
  <c r="J73" i="21"/>
  <c r="J74" i="21" s="1"/>
  <c r="J75" i="21" s="1"/>
  <c r="J17" i="21"/>
  <c r="J76" i="21"/>
  <c r="J160" i="21"/>
  <c r="J161" i="21" s="1"/>
  <c r="J45" i="21"/>
  <c r="J136" i="21"/>
  <c r="J137" i="21" s="1"/>
  <c r="J24" i="25"/>
  <c r="J21" i="11"/>
  <c r="J22" i="11" s="1"/>
  <c r="J84" i="14"/>
  <c r="J85" i="14" s="1"/>
  <c r="J86" i="14" s="1"/>
  <c r="J87" i="14" s="1"/>
  <c r="J88" i="14" s="1"/>
  <c r="J89" i="14" s="1"/>
  <c r="J90" i="14" s="1"/>
  <c r="J91" i="14" s="1"/>
  <c r="J92" i="14" s="1"/>
  <c r="J163" i="14"/>
  <c r="J55" i="14"/>
  <c r="J56" i="14" s="1"/>
  <c r="J57" i="14" s="1"/>
  <c r="J58" i="14" s="1"/>
  <c r="J59" i="14" s="1"/>
  <c r="J60" i="14" s="1"/>
  <c r="J61" i="14" s="1"/>
  <c r="J62" i="14" s="1"/>
  <c r="J63" i="14" s="1"/>
  <c r="J29" i="14"/>
  <c r="J30" i="14" s="1"/>
  <c r="J31" i="14" s="1"/>
  <c r="J32" i="14" s="1"/>
  <c r="J33" i="14" s="1"/>
  <c r="J34" i="14" s="1"/>
  <c r="J145" i="14"/>
  <c r="J146" i="14" s="1"/>
  <c r="J147" i="14" s="1"/>
  <c r="J19" i="23"/>
  <c r="J149" i="17"/>
  <c r="J150" i="17" s="1"/>
  <c r="J110" i="10"/>
  <c r="J111" i="10" s="1"/>
  <c r="J112" i="10" s="1"/>
  <c r="J26" i="10"/>
  <c r="H96" i="3"/>
  <c r="J96" i="3" s="1"/>
  <c r="J101" i="3" s="1"/>
  <c r="E3" i="3" s="1"/>
  <c r="H67" i="3"/>
  <c r="J67" i="3" s="1"/>
  <c r="J74" i="3" s="1"/>
  <c r="D3" i="3" s="1"/>
  <c r="J162" i="3"/>
  <c r="J165" i="3" s="1"/>
  <c r="G3" i="3" s="1"/>
  <c r="J38" i="3"/>
  <c r="J9" i="3"/>
  <c r="J125" i="3"/>
  <c r="J154" i="3" s="1"/>
  <c r="F3" i="3" s="1"/>
  <c r="J135" i="11" l="1"/>
  <c r="J157" i="4"/>
  <c r="D5" i="8"/>
  <c r="J20" i="4"/>
  <c r="J108" i="14"/>
  <c r="J109" i="14" s="1"/>
  <c r="J110" i="14" s="1"/>
  <c r="J111" i="14" s="1"/>
  <c r="J112" i="14" s="1"/>
  <c r="J113" i="14" s="1"/>
  <c r="J162" i="23"/>
  <c r="J133" i="23"/>
  <c r="J121" i="23"/>
  <c r="J106" i="23"/>
  <c r="J107" i="23" s="1"/>
  <c r="J108" i="23" s="1"/>
  <c r="J109" i="23" s="1"/>
  <c r="J110" i="23" s="1"/>
  <c r="J111" i="23" s="1"/>
  <c r="J112" i="23" s="1"/>
  <c r="J113" i="23" s="1"/>
  <c r="J114" i="23" s="1"/>
  <c r="J115" i="23" s="1"/>
  <c r="J116" i="23" s="1"/>
  <c r="J117" i="23" s="1"/>
  <c r="J118" i="23" s="1"/>
  <c r="J119" i="23" s="1"/>
  <c r="J120" i="23" s="1"/>
  <c r="J76" i="23"/>
  <c r="J77" i="23" s="1"/>
  <c r="J75" i="23"/>
  <c r="J45" i="23"/>
  <c r="J163" i="25"/>
  <c r="J164" i="25" s="1"/>
  <c r="J165" i="25" s="1"/>
  <c r="J166" i="25"/>
  <c r="J167" i="25" s="1"/>
  <c r="J107" i="25"/>
  <c r="J108" i="25" s="1"/>
  <c r="J106" i="25"/>
  <c r="J79" i="25"/>
  <c r="J80" i="25" s="1"/>
  <c r="J81" i="25" s="1"/>
  <c r="J82" i="25" s="1"/>
  <c r="J83" i="25" s="1"/>
  <c r="J84" i="25" s="1"/>
  <c r="J85" i="25" s="1"/>
  <c r="J86" i="25" s="1"/>
  <c r="J87" i="25" s="1"/>
  <c r="J88" i="25" s="1"/>
  <c r="J89" i="25" s="1"/>
  <c r="J90" i="25" s="1"/>
  <c r="J91" i="25" s="1"/>
  <c r="J92" i="25" s="1"/>
  <c r="J47" i="25"/>
  <c r="J26" i="3"/>
  <c r="B3" i="3" s="1"/>
  <c r="J150" i="25"/>
  <c r="J55" i="13"/>
  <c r="J56" i="13" s="1"/>
  <c r="J163" i="22"/>
  <c r="J164" i="22"/>
  <c r="J165" i="22" s="1"/>
  <c r="J147" i="22"/>
  <c r="J148" i="22" s="1"/>
  <c r="J54" i="22"/>
  <c r="J55" i="22" s="1"/>
  <c r="J109" i="22"/>
  <c r="J76" i="22"/>
  <c r="J31" i="22"/>
  <c r="J32" i="22" s="1"/>
  <c r="J51" i="17"/>
  <c r="J52" i="17" s="1"/>
  <c r="J20" i="17"/>
  <c r="J21" i="17" s="1"/>
  <c r="J164" i="17"/>
  <c r="J165" i="17"/>
  <c r="J166" i="17" s="1"/>
  <c r="J167" i="17" s="1"/>
  <c r="J73" i="17"/>
  <c r="J168" i="17"/>
  <c r="J169" i="17" s="1"/>
  <c r="J170" i="17" s="1"/>
  <c r="J171" i="17" s="1"/>
  <c r="J172" i="17" s="1"/>
  <c r="J173" i="17" s="1"/>
  <c r="J174" i="17" s="1"/>
  <c r="J175" i="17" s="1"/>
  <c r="J176" i="17" s="1"/>
  <c r="J177" i="17" s="1"/>
  <c r="J178" i="17" s="1"/>
  <c r="J104" i="17"/>
  <c r="J165" i="10"/>
  <c r="J166" i="10" s="1"/>
  <c r="J76" i="10"/>
  <c r="J167" i="10"/>
  <c r="J168" i="10" s="1"/>
  <c r="J169" i="10" s="1"/>
  <c r="J170" i="10" s="1"/>
  <c r="J171" i="10" s="1"/>
  <c r="J172" i="10" s="1"/>
  <c r="J173" i="10" s="1"/>
  <c r="J174" i="10" s="1"/>
  <c r="J175" i="10" s="1"/>
  <c r="J176" i="10" s="1"/>
  <c r="J177" i="10" s="1"/>
  <c r="J178" i="10" s="1"/>
  <c r="J141" i="10"/>
  <c r="J55" i="10"/>
  <c r="J136" i="12"/>
  <c r="J137" i="12" s="1"/>
  <c r="J135" i="12"/>
  <c r="J179" i="12"/>
  <c r="H12" i="8" s="1"/>
  <c r="J26" i="12"/>
  <c r="J27" i="12" s="1"/>
  <c r="J50" i="12"/>
  <c r="J51" i="12" s="1"/>
  <c r="J52" i="12" s="1"/>
  <c r="J53" i="12" s="1"/>
  <c r="J54" i="12" s="1"/>
  <c r="J55" i="12" s="1"/>
  <c r="J56" i="12" s="1"/>
  <c r="J57" i="12" s="1"/>
  <c r="J58" i="12" s="1"/>
  <c r="J59" i="12" s="1"/>
  <c r="J60" i="12" s="1"/>
  <c r="J103" i="12"/>
  <c r="J77" i="12"/>
  <c r="J53" i="11"/>
  <c r="J54" i="11" s="1"/>
  <c r="J55" i="11" s="1"/>
  <c r="J160" i="11"/>
  <c r="J161" i="11" s="1"/>
  <c r="J82" i="11"/>
  <c r="J83" i="11" s="1"/>
  <c r="J84" i="11" s="1"/>
  <c r="J85" i="11" s="1"/>
  <c r="J86" i="11" s="1"/>
  <c r="J87" i="11" s="1"/>
  <c r="J88" i="11" s="1"/>
  <c r="J89" i="11" s="1"/>
  <c r="J90" i="11" s="1"/>
  <c r="J91" i="11" s="1"/>
  <c r="J106" i="11"/>
  <c r="J148" i="24"/>
  <c r="J149" i="24" s="1"/>
  <c r="J150" i="24" s="1"/>
  <c r="J105" i="24"/>
  <c r="J56" i="24"/>
  <c r="J57" i="24" s="1"/>
  <c r="J58" i="24" s="1"/>
  <c r="J59" i="24" s="1"/>
  <c r="J60" i="24" s="1"/>
  <c r="J61" i="24" s="1"/>
  <c r="J62" i="24" s="1"/>
  <c r="J63" i="24" s="1"/>
  <c r="J29" i="24"/>
  <c r="J30" i="24" s="1"/>
  <c r="J84" i="24"/>
  <c r="J163" i="24"/>
  <c r="J164" i="24" s="1"/>
  <c r="J165" i="24" s="1"/>
  <c r="J166" i="24" s="1"/>
  <c r="J105" i="21"/>
  <c r="J106" i="21" s="1"/>
  <c r="J107" i="21" s="1"/>
  <c r="J108" i="21" s="1"/>
  <c r="J102" i="4"/>
  <c r="J103" i="4" s="1"/>
  <c r="J138" i="4"/>
  <c r="J158" i="4"/>
  <c r="J75" i="4"/>
  <c r="J139" i="4"/>
  <c r="J18" i="21"/>
  <c r="J19" i="21" s="1"/>
  <c r="J20" i="21" s="1"/>
  <c r="J138" i="21"/>
  <c r="J77" i="21"/>
  <c r="J46" i="21"/>
  <c r="J47" i="21" s="1"/>
  <c r="J162" i="21"/>
  <c r="J163" i="21" s="1"/>
  <c r="J28" i="12"/>
  <c r="J29" i="12" s="1"/>
  <c r="J25" i="25"/>
  <c r="J26" i="25" s="1"/>
  <c r="J27" i="25" s="1"/>
  <c r="J23" i="11"/>
  <c r="J148" i="14"/>
  <c r="J149" i="14" s="1"/>
  <c r="J150" i="14" s="1"/>
  <c r="J164" i="14"/>
  <c r="J20" i="23"/>
  <c r="J21" i="23" s="1"/>
  <c r="J22" i="23" s="1"/>
  <c r="J113" i="10"/>
  <c r="J114" i="10" s="1"/>
  <c r="J115" i="10" s="1"/>
  <c r="J116" i="10" s="1"/>
  <c r="J117" i="10" s="1"/>
  <c r="J118" i="10" s="1"/>
  <c r="J119" i="10" s="1"/>
  <c r="J120" i="10" s="1"/>
  <c r="J27" i="10"/>
  <c r="J28" i="10" s="1"/>
  <c r="E177" i="18"/>
  <c r="I177" i="18" s="1"/>
  <c r="E176" i="18"/>
  <c r="I176" i="18" s="1"/>
  <c r="E175" i="18"/>
  <c r="I175" i="18" s="1"/>
  <c r="E174" i="18"/>
  <c r="I174" i="18" s="1"/>
  <c r="E173" i="18"/>
  <c r="I173" i="18" s="1"/>
  <c r="E172" i="18"/>
  <c r="I172" i="18" s="1"/>
  <c r="E171" i="18"/>
  <c r="I171" i="18" s="1"/>
  <c r="E170" i="18"/>
  <c r="I170" i="18" s="1"/>
  <c r="E169" i="18"/>
  <c r="I169" i="18" s="1"/>
  <c r="E168" i="18"/>
  <c r="I168" i="18" s="1"/>
  <c r="E167" i="18"/>
  <c r="I167" i="18" s="1"/>
  <c r="E166" i="18"/>
  <c r="I166" i="18" s="1"/>
  <c r="E165" i="18"/>
  <c r="I165" i="18" s="1"/>
  <c r="E164" i="18"/>
  <c r="I164" i="18" s="1"/>
  <c r="E163" i="18"/>
  <c r="I163" i="18" s="1"/>
  <c r="E162" i="18"/>
  <c r="I162" i="18" s="1"/>
  <c r="E161" i="18"/>
  <c r="I161" i="18" s="1"/>
  <c r="E160" i="18"/>
  <c r="I160" i="18" s="1"/>
  <c r="E159" i="18"/>
  <c r="I159" i="18" s="1"/>
  <c r="E158" i="18"/>
  <c r="I158" i="18" s="1"/>
  <c r="E157" i="18"/>
  <c r="I157" i="18" s="1"/>
  <c r="E156" i="18"/>
  <c r="I156" i="18" s="1"/>
  <c r="E155" i="18"/>
  <c r="I155" i="18" s="1"/>
  <c r="E148" i="18"/>
  <c r="I148" i="18" s="1"/>
  <c r="E147" i="18"/>
  <c r="I147" i="18" s="1"/>
  <c r="E146" i="18"/>
  <c r="I146" i="18" s="1"/>
  <c r="E145" i="18"/>
  <c r="I145" i="18" s="1"/>
  <c r="E144" i="18"/>
  <c r="I144" i="18" s="1"/>
  <c r="E143" i="18"/>
  <c r="I143" i="18" s="1"/>
  <c r="E142" i="18"/>
  <c r="I142" i="18" s="1"/>
  <c r="E141" i="18"/>
  <c r="I141" i="18" s="1"/>
  <c r="E140" i="18"/>
  <c r="I140" i="18" s="1"/>
  <c r="E139" i="18"/>
  <c r="I139" i="18" s="1"/>
  <c r="E138" i="18"/>
  <c r="I138" i="18" s="1"/>
  <c r="E137" i="18"/>
  <c r="I137" i="18" s="1"/>
  <c r="E136" i="18"/>
  <c r="I136" i="18" s="1"/>
  <c r="E135" i="18"/>
  <c r="I135" i="18" s="1"/>
  <c r="E134" i="18"/>
  <c r="I134" i="18" s="1"/>
  <c r="E133" i="18"/>
  <c r="I133" i="18" s="1"/>
  <c r="E132" i="18"/>
  <c r="I132" i="18" s="1"/>
  <c r="E131" i="18"/>
  <c r="I131" i="18" s="1"/>
  <c r="E130" i="18"/>
  <c r="I130" i="18" s="1"/>
  <c r="E129" i="18"/>
  <c r="I129" i="18" s="1"/>
  <c r="E128" i="18"/>
  <c r="I128" i="18" s="1"/>
  <c r="E127" i="18"/>
  <c r="I127" i="18" s="1"/>
  <c r="E126" i="18"/>
  <c r="I126" i="18" s="1"/>
  <c r="E119" i="18"/>
  <c r="I119" i="18" s="1"/>
  <c r="E118" i="18"/>
  <c r="I118" i="18" s="1"/>
  <c r="E117" i="18"/>
  <c r="I117" i="18" s="1"/>
  <c r="E116" i="18"/>
  <c r="I116" i="18" s="1"/>
  <c r="E115" i="18"/>
  <c r="I115" i="18" s="1"/>
  <c r="E114" i="18"/>
  <c r="I114" i="18" s="1"/>
  <c r="E113" i="18"/>
  <c r="I113" i="18" s="1"/>
  <c r="E112" i="18"/>
  <c r="I112" i="18" s="1"/>
  <c r="E111" i="18"/>
  <c r="I111" i="18" s="1"/>
  <c r="E110" i="18"/>
  <c r="I110" i="18" s="1"/>
  <c r="E109" i="18"/>
  <c r="I109" i="18" s="1"/>
  <c r="E108" i="18"/>
  <c r="I108" i="18" s="1"/>
  <c r="E107" i="18"/>
  <c r="I107" i="18" s="1"/>
  <c r="E106" i="18"/>
  <c r="I106" i="18" s="1"/>
  <c r="E105" i="18"/>
  <c r="I105" i="18" s="1"/>
  <c r="E104" i="18"/>
  <c r="I104" i="18" s="1"/>
  <c r="E103" i="18"/>
  <c r="I103" i="18" s="1"/>
  <c r="E102" i="18"/>
  <c r="I102" i="18" s="1"/>
  <c r="E101" i="18"/>
  <c r="I101" i="18" s="1"/>
  <c r="E100" i="18"/>
  <c r="I100" i="18" s="1"/>
  <c r="E99" i="18"/>
  <c r="I99" i="18" s="1"/>
  <c r="E98" i="18"/>
  <c r="I98" i="18" s="1"/>
  <c r="E97" i="18"/>
  <c r="I97" i="18" s="1"/>
  <c r="E90" i="18"/>
  <c r="I90" i="18" s="1"/>
  <c r="E89" i="18"/>
  <c r="I89" i="18" s="1"/>
  <c r="E88" i="18"/>
  <c r="I88" i="18" s="1"/>
  <c r="E87" i="18"/>
  <c r="I87" i="18" s="1"/>
  <c r="E86" i="18"/>
  <c r="I86" i="18" s="1"/>
  <c r="E85" i="18"/>
  <c r="I85" i="18" s="1"/>
  <c r="E84" i="18"/>
  <c r="I84" i="18" s="1"/>
  <c r="E83" i="18"/>
  <c r="I83" i="18" s="1"/>
  <c r="E82" i="18"/>
  <c r="I82" i="18" s="1"/>
  <c r="E81" i="18"/>
  <c r="I81" i="18" s="1"/>
  <c r="E80" i="18"/>
  <c r="I80" i="18" s="1"/>
  <c r="E79" i="18"/>
  <c r="I79" i="18" s="1"/>
  <c r="E78" i="18"/>
  <c r="I78" i="18" s="1"/>
  <c r="E77" i="18"/>
  <c r="I77" i="18" s="1"/>
  <c r="E76" i="18"/>
  <c r="I76" i="18" s="1"/>
  <c r="E75" i="18"/>
  <c r="I75" i="18" s="1"/>
  <c r="E74" i="18"/>
  <c r="I74" i="18" s="1"/>
  <c r="E73" i="18"/>
  <c r="I73" i="18" s="1"/>
  <c r="E72" i="18"/>
  <c r="I72" i="18" s="1"/>
  <c r="E71" i="18"/>
  <c r="I71" i="18" s="1"/>
  <c r="E70" i="18"/>
  <c r="I70" i="18" s="1"/>
  <c r="E69" i="18"/>
  <c r="I69" i="18" s="1"/>
  <c r="E68" i="18"/>
  <c r="G68" i="18" s="1"/>
  <c r="E61" i="18"/>
  <c r="I61" i="18" s="1"/>
  <c r="E60" i="18"/>
  <c r="I60" i="18" s="1"/>
  <c r="E59" i="18"/>
  <c r="I59" i="18" s="1"/>
  <c r="E58" i="18"/>
  <c r="I58" i="18" s="1"/>
  <c r="E57" i="18"/>
  <c r="I57" i="18" s="1"/>
  <c r="E56" i="18"/>
  <c r="I56" i="18" s="1"/>
  <c r="E55" i="18"/>
  <c r="I55" i="18" s="1"/>
  <c r="E54" i="18"/>
  <c r="I54" i="18" s="1"/>
  <c r="E53" i="18"/>
  <c r="I53" i="18" s="1"/>
  <c r="E52" i="18"/>
  <c r="I52" i="18" s="1"/>
  <c r="E51" i="18"/>
  <c r="I51" i="18" s="1"/>
  <c r="E50" i="18"/>
  <c r="I50" i="18" s="1"/>
  <c r="E49" i="18"/>
  <c r="I49" i="18" s="1"/>
  <c r="E48" i="18"/>
  <c r="I48" i="18" s="1"/>
  <c r="E47" i="18"/>
  <c r="I47" i="18" s="1"/>
  <c r="E46" i="18"/>
  <c r="I46" i="18" s="1"/>
  <c r="E45" i="18"/>
  <c r="I45" i="18" s="1"/>
  <c r="E44" i="18"/>
  <c r="I44" i="18" s="1"/>
  <c r="E43" i="18"/>
  <c r="I43" i="18" s="1"/>
  <c r="E42" i="18"/>
  <c r="I42" i="18" s="1"/>
  <c r="E41" i="18"/>
  <c r="I41" i="18" s="1"/>
  <c r="E40" i="18"/>
  <c r="I40" i="18" s="1"/>
  <c r="E39" i="18"/>
  <c r="I39" i="18" s="1"/>
  <c r="J136" i="11" l="1"/>
  <c r="J21" i="4"/>
  <c r="J22" i="4" s="1"/>
  <c r="J163" i="23"/>
  <c r="J164" i="23" s="1"/>
  <c r="J134" i="23"/>
  <c r="J135" i="23" s="1"/>
  <c r="J79" i="23"/>
  <c r="J80" i="23" s="1"/>
  <c r="J78" i="23"/>
  <c r="J46" i="23"/>
  <c r="J149" i="22"/>
  <c r="J150" i="22" s="1"/>
  <c r="J179" i="17"/>
  <c r="J179" i="25"/>
  <c r="J168" i="25"/>
  <c r="J169" i="25" s="1"/>
  <c r="J170" i="25" s="1"/>
  <c r="J171" i="25" s="1"/>
  <c r="J172" i="25" s="1"/>
  <c r="J173" i="25" s="1"/>
  <c r="J174" i="25" s="1"/>
  <c r="J175" i="25" s="1"/>
  <c r="J176" i="25" s="1"/>
  <c r="J177" i="25" s="1"/>
  <c r="J178" i="25" s="1"/>
  <c r="J113" i="25"/>
  <c r="J114" i="25" s="1"/>
  <c r="J115" i="25" s="1"/>
  <c r="J116" i="25" s="1"/>
  <c r="J117" i="25" s="1"/>
  <c r="J118" i="25" s="1"/>
  <c r="J119" i="25" s="1"/>
  <c r="J120" i="25" s="1"/>
  <c r="J109" i="25"/>
  <c r="J110" i="25" s="1"/>
  <c r="J111" i="25" s="1"/>
  <c r="J112" i="25" s="1"/>
  <c r="J121" i="25"/>
  <c r="J48" i="25"/>
  <c r="J49" i="25" s="1"/>
  <c r="J50" i="25" s="1"/>
  <c r="J51" i="25" s="1"/>
  <c r="J27" i="3"/>
  <c r="J56" i="22"/>
  <c r="J57" i="22" s="1"/>
  <c r="J58" i="22" s="1"/>
  <c r="J33" i="22"/>
  <c r="J34" i="22" s="1"/>
  <c r="J110" i="22"/>
  <c r="J166" i="22"/>
  <c r="J77" i="22"/>
  <c r="J78" i="22" s="1"/>
  <c r="J79" i="22" s="1"/>
  <c r="J53" i="17"/>
  <c r="J54" i="17" s="1"/>
  <c r="J55" i="17" s="1"/>
  <c r="J56" i="17" s="1"/>
  <c r="J57" i="17" s="1"/>
  <c r="J58" i="17" s="1"/>
  <c r="J59" i="17" s="1"/>
  <c r="J60" i="17" s="1"/>
  <c r="J61" i="17" s="1"/>
  <c r="J62" i="17" s="1"/>
  <c r="J74" i="17"/>
  <c r="J105" i="17"/>
  <c r="J22" i="17"/>
  <c r="J75" i="17"/>
  <c r="J76" i="17" s="1"/>
  <c r="J23" i="17"/>
  <c r="J24" i="17" s="1"/>
  <c r="J25" i="17" s="1"/>
  <c r="J26" i="17" s="1"/>
  <c r="J27" i="17" s="1"/>
  <c r="J28" i="17" s="1"/>
  <c r="J121" i="10"/>
  <c r="J77" i="10"/>
  <c r="J179" i="10"/>
  <c r="J56" i="10"/>
  <c r="J142" i="10"/>
  <c r="J143" i="10" s="1"/>
  <c r="J104" i="12"/>
  <c r="J105" i="12" s="1"/>
  <c r="J138" i="12"/>
  <c r="J139" i="12" s="1"/>
  <c r="J140" i="12" s="1"/>
  <c r="J141" i="12" s="1"/>
  <c r="J142" i="12" s="1"/>
  <c r="J143" i="12" s="1"/>
  <c r="J144" i="12" s="1"/>
  <c r="J145" i="12" s="1"/>
  <c r="J146" i="12" s="1"/>
  <c r="J147" i="12" s="1"/>
  <c r="J148" i="12" s="1"/>
  <c r="J149" i="12" s="1"/>
  <c r="J30" i="12"/>
  <c r="J31" i="12" s="1"/>
  <c r="J32" i="12" s="1"/>
  <c r="J33" i="12" s="1"/>
  <c r="J34" i="12" s="1"/>
  <c r="J61" i="12"/>
  <c r="J62" i="12" s="1"/>
  <c r="J63" i="12" s="1"/>
  <c r="J78" i="12"/>
  <c r="J162" i="11"/>
  <c r="J163" i="11" s="1"/>
  <c r="J92" i="11"/>
  <c r="J56" i="11"/>
  <c r="J57" i="11" s="1"/>
  <c r="J107" i="11"/>
  <c r="J108" i="11" s="1"/>
  <c r="J167" i="24"/>
  <c r="J168" i="24" s="1"/>
  <c r="J169" i="24" s="1"/>
  <c r="J170" i="24" s="1"/>
  <c r="J171" i="24" s="1"/>
  <c r="J172" i="24" s="1"/>
  <c r="J173" i="24" s="1"/>
  <c r="J174" i="24" s="1"/>
  <c r="J175" i="24" s="1"/>
  <c r="J176" i="24" s="1"/>
  <c r="J177" i="24" s="1"/>
  <c r="J178" i="24" s="1"/>
  <c r="J106" i="24"/>
  <c r="J107" i="24" s="1"/>
  <c r="J108" i="24" s="1"/>
  <c r="J109" i="24" s="1"/>
  <c r="J110" i="24" s="1"/>
  <c r="J111" i="24" s="1"/>
  <c r="J112" i="24" s="1"/>
  <c r="J113" i="24" s="1"/>
  <c r="J114" i="24" s="1"/>
  <c r="J115" i="24" s="1"/>
  <c r="J116" i="24" s="1"/>
  <c r="J117" i="24" s="1"/>
  <c r="J118" i="24" s="1"/>
  <c r="J119" i="24" s="1"/>
  <c r="J120" i="24" s="1"/>
  <c r="J85" i="24"/>
  <c r="J86" i="24" s="1"/>
  <c r="J87" i="24" s="1"/>
  <c r="J88" i="24" s="1"/>
  <c r="J89" i="24" s="1"/>
  <c r="J90" i="24" s="1"/>
  <c r="J91" i="24" s="1"/>
  <c r="J31" i="24"/>
  <c r="J79" i="4"/>
  <c r="J76" i="4"/>
  <c r="J77" i="4" s="1"/>
  <c r="J78" i="4" s="1"/>
  <c r="J140" i="4"/>
  <c r="J141" i="4" s="1"/>
  <c r="J142" i="4" s="1"/>
  <c r="J143" i="4" s="1"/>
  <c r="J144" i="4" s="1"/>
  <c r="J145" i="4" s="1"/>
  <c r="J104" i="4"/>
  <c r="J159" i="4"/>
  <c r="J46" i="4"/>
  <c r="J80" i="4"/>
  <c r="J54" i="3"/>
  <c r="C3" i="3" s="1"/>
  <c r="C5" i="8"/>
  <c r="J55" i="3"/>
  <c r="J21" i="21"/>
  <c r="J22" i="21" s="1"/>
  <c r="J23" i="21" s="1"/>
  <c r="J164" i="21"/>
  <c r="J165" i="21" s="1"/>
  <c r="J166" i="21" s="1"/>
  <c r="J109" i="21"/>
  <c r="J110" i="21" s="1"/>
  <c r="J48" i="21"/>
  <c r="J78" i="21"/>
  <c r="J139" i="21"/>
  <c r="J79" i="21"/>
  <c r="J80" i="21" s="1"/>
  <c r="J28" i="25"/>
  <c r="J29" i="25" s="1"/>
  <c r="J30" i="25" s="1"/>
  <c r="J31" i="25" s="1"/>
  <c r="J32" i="25" s="1"/>
  <c r="J33" i="25" s="1"/>
  <c r="J34" i="25" s="1"/>
  <c r="J24" i="11"/>
  <c r="J25" i="11" s="1"/>
  <c r="J114" i="14"/>
  <c r="J115" i="14" s="1"/>
  <c r="J116" i="14" s="1"/>
  <c r="J117" i="14" s="1"/>
  <c r="J165" i="14"/>
  <c r="J23" i="23"/>
  <c r="J24" i="23" s="1"/>
  <c r="J25" i="23" s="1"/>
  <c r="J26" i="23" s="1"/>
  <c r="J27" i="23" s="1"/>
  <c r="J28" i="23" s="1"/>
  <c r="J29" i="23" s="1"/>
  <c r="J30" i="23" s="1"/>
  <c r="J31" i="23" s="1"/>
  <c r="J32" i="23" s="1"/>
  <c r="J33" i="23" s="1"/>
  <c r="J34" i="23" s="1"/>
  <c r="J29" i="10"/>
  <c r="J30" i="10" s="1"/>
  <c r="F126" i="18"/>
  <c r="F127" i="18"/>
  <c r="F128" i="18"/>
  <c r="F129" i="18"/>
  <c r="F130" i="18"/>
  <c r="F131" i="18"/>
  <c r="F132" i="18"/>
  <c r="F133" i="18"/>
  <c r="F134" i="18"/>
  <c r="F135" i="18"/>
  <c r="F136" i="18"/>
  <c r="F137" i="18"/>
  <c r="F138" i="18"/>
  <c r="F139" i="18"/>
  <c r="F140" i="18"/>
  <c r="F141" i="18"/>
  <c r="F142" i="18"/>
  <c r="F143" i="18"/>
  <c r="F144" i="18"/>
  <c r="F145" i="18"/>
  <c r="F146" i="18"/>
  <c r="F147" i="18"/>
  <c r="F148" i="18"/>
  <c r="F97" i="18"/>
  <c r="F98" i="18"/>
  <c r="F99" i="18"/>
  <c r="F100" i="18"/>
  <c r="F101" i="18"/>
  <c r="F102" i="18"/>
  <c r="F103" i="18"/>
  <c r="F104" i="18"/>
  <c r="F105" i="18"/>
  <c r="F106" i="18"/>
  <c r="F107" i="18"/>
  <c r="F108" i="18"/>
  <c r="F109" i="18"/>
  <c r="F110" i="18"/>
  <c r="F111" i="18"/>
  <c r="F112" i="18"/>
  <c r="F113" i="18"/>
  <c r="F114" i="18"/>
  <c r="F115" i="18"/>
  <c r="F116" i="18"/>
  <c r="F117" i="18"/>
  <c r="F118" i="18"/>
  <c r="F119" i="18"/>
  <c r="F155" i="18"/>
  <c r="F156" i="18"/>
  <c r="F157" i="18"/>
  <c r="F158" i="18"/>
  <c r="F159" i="18"/>
  <c r="F160" i="18"/>
  <c r="F161" i="18"/>
  <c r="F162" i="18"/>
  <c r="F163" i="18"/>
  <c r="F164" i="18"/>
  <c r="F165" i="18"/>
  <c r="F166" i="18"/>
  <c r="F167" i="18"/>
  <c r="F168" i="18"/>
  <c r="F169" i="18"/>
  <c r="F170" i="18"/>
  <c r="F171" i="18"/>
  <c r="F172" i="18"/>
  <c r="F173" i="18"/>
  <c r="F174" i="18"/>
  <c r="F175" i="18"/>
  <c r="F176" i="18"/>
  <c r="F177" i="18"/>
  <c r="G155" i="18"/>
  <c r="H155" i="18" s="1"/>
  <c r="J155" i="18" s="1"/>
  <c r="G156" i="18"/>
  <c r="H156" i="18" s="1"/>
  <c r="J156" i="18" s="1"/>
  <c r="G157" i="18"/>
  <c r="H157" i="18" s="1"/>
  <c r="J157" i="18" s="1"/>
  <c r="G158" i="18"/>
  <c r="H158" i="18" s="1"/>
  <c r="J158" i="18" s="1"/>
  <c r="G159" i="18"/>
  <c r="H159" i="18" s="1"/>
  <c r="J159" i="18" s="1"/>
  <c r="G160" i="18"/>
  <c r="H160" i="18" s="1"/>
  <c r="J160" i="18" s="1"/>
  <c r="G161" i="18"/>
  <c r="H161" i="18" s="1"/>
  <c r="J161" i="18" s="1"/>
  <c r="G162" i="18"/>
  <c r="H162" i="18" s="1"/>
  <c r="J162" i="18" s="1"/>
  <c r="G163" i="18"/>
  <c r="H163" i="18" s="1"/>
  <c r="J163" i="18" s="1"/>
  <c r="G164" i="18"/>
  <c r="H164" i="18" s="1"/>
  <c r="J164" i="18" s="1"/>
  <c r="G165" i="18"/>
  <c r="H165" i="18" s="1"/>
  <c r="J165" i="18" s="1"/>
  <c r="G166" i="18"/>
  <c r="H166" i="18" s="1"/>
  <c r="J166" i="18" s="1"/>
  <c r="G167" i="18"/>
  <c r="H167" i="18" s="1"/>
  <c r="J167" i="18" s="1"/>
  <c r="G168" i="18"/>
  <c r="H168" i="18" s="1"/>
  <c r="J168" i="18" s="1"/>
  <c r="G169" i="18"/>
  <c r="H169" i="18" s="1"/>
  <c r="J169" i="18" s="1"/>
  <c r="G170" i="18"/>
  <c r="H170" i="18" s="1"/>
  <c r="J170" i="18" s="1"/>
  <c r="G171" i="18"/>
  <c r="H171" i="18" s="1"/>
  <c r="J171" i="18" s="1"/>
  <c r="G172" i="18"/>
  <c r="H172" i="18" s="1"/>
  <c r="J172" i="18" s="1"/>
  <c r="G173" i="18"/>
  <c r="H173" i="18" s="1"/>
  <c r="J173" i="18" s="1"/>
  <c r="G174" i="18"/>
  <c r="H174" i="18" s="1"/>
  <c r="J174" i="18" s="1"/>
  <c r="G175" i="18"/>
  <c r="H175" i="18" s="1"/>
  <c r="J175" i="18" s="1"/>
  <c r="G176" i="18"/>
  <c r="H176" i="18" s="1"/>
  <c r="J176" i="18" s="1"/>
  <c r="G177" i="18"/>
  <c r="H177" i="18" s="1"/>
  <c r="J177" i="18" s="1"/>
  <c r="G126" i="18"/>
  <c r="H126" i="18" s="1"/>
  <c r="J126" i="18" s="1"/>
  <c r="G127" i="18"/>
  <c r="H127" i="18" s="1"/>
  <c r="J127" i="18" s="1"/>
  <c r="G128" i="18"/>
  <c r="H128" i="18" s="1"/>
  <c r="J128" i="18" s="1"/>
  <c r="G129" i="18"/>
  <c r="H129" i="18" s="1"/>
  <c r="J129" i="18" s="1"/>
  <c r="G130" i="18"/>
  <c r="H130" i="18" s="1"/>
  <c r="J130" i="18" s="1"/>
  <c r="G131" i="18"/>
  <c r="H131" i="18" s="1"/>
  <c r="J131" i="18" s="1"/>
  <c r="G132" i="18"/>
  <c r="H132" i="18" s="1"/>
  <c r="J132" i="18" s="1"/>
  <c r="G133" i="18"/>
  <c r="H133" i="18" s="1"/>
  <c r="J133" i="18" s="1"/>
  <c r="G134" i="18"/>
  <c r="H134" i="18" s="1"/>
  <c r="J134" i="18" s="1"/>
  <c r="G135" i="18"/>
  <c r="H135" i="18" s="1"/>
  <c r="J135" i="18" s="1"/>
  <c r="G136" i="18"/>
  <c r="H136" i="18" s="1"/>
  <c r="J136" i="18" s="1"/>
  <c r="G137" i="18"/>
  <c r="H137" i="18" s="1"/>
  <c r="J137" i="18" s="1"/>
  <c r="G138" i="18"/>
  <c r="H138" i="18" s="1"/>
  <c r="J138" i="18" s="1"/>
  <c r="G139" i="18"/>
  <c r="H139" i="18" s="1"/>
  <c r="J139" i="18" s="1"/>
  <c r="G140" i="18"/>
  <c r="H140" i="18" s="1"/>
  <c r="J140" i="18" s="1"/>
  <c r="G141" i="18"/>
  <c r="H141" i="18" s="1"/>
  <c r="J141" i="18" s="1"/>
  <c r="G142" i="18"/>
  <c r="H142" i="18" s="1"/>
  <c r="J142" i="18" s="1"/>
  <c r="G143" i="18"/>
  <c r="H143" i="18" s="1"/>
  <c r="J143" i="18" s="1"/>
  <c r="G144" i="18"/>
  <c r="H144" i="18" s="1"/>
  <c r="J144" i="18" s="1"/>
  <c r="G145" i="18"/>
  <c r="H145" i="18" s="1"/>
  <c r="J145" i="18" s="1"/>
  <c r="G146" i="18"/>
  <c r="H146" i="18" s="1"/>
  <c r="J146" i="18" s="1"/>
  <c r="G147" i="18"/>
  <c r="H147" i="18" s="1"/>
  <c r="J147" i="18" s="1"/>
  <c r="G148" i="18"/>
  <c r="H148" i="18" s="1"/>
  <c r="J148" i="18" s="1"/>
  <c r="G97" i="18"/>
  <c r="H97" i="18" s="1"/>
  <c r="J97" i="18" s="1"/>
  <c r="G98" i="18"/>
  <c r="H98" i="18" s="1"/>
  <c r="J98" i="18" s="1"/>
  <c r="G99" i="18"/>
  <c r="H99" i="18" s="1"/>
  <c r="J99" i="18" s="1"/>
  <c r="G100" i="18"/>
  <c r="H100" i="18" s="1"/>
  <c r="J100" i="18" s="1"/>
  <c r="G101" i="18"/>
  <c r="H101" i="18" s="1"/>
  <c r="J101" i="18" s="1"/>
  <c r="G102" i="18"/>
  <c r="H102" i="18" s="1"/>
  <c r="J102" i="18" s="1"/>
  <c r="G103" i="18"/>
  <c r="H103" i="18" s="1"/>
  <c r="J103" i="18" s="1"/>
  <c r="G104" i="18"/>
  <c r="H104" i="18" s="1"/>
  <c r="J104" i="18" s="1"/>
  <c r="G105" i="18"/>
  <c r="H105" i="18" s="1"/>
  <c r="J105" i="18" s="1"/>
  <c r="G106" i="18"/>
  <c r="H106" i="18" s="1"/>
  <c r="J106" i="18" s="1"/>
  <c r="G107" i="18"/>
  <c r="H107" i="18" s="1"/>
  <c r="J107" i="18" s="1"/>
  <c r="G108" i="18"/>
  <c r="H108" i="18" s="1"/>
  <c r="J108" i="18" s="1"/>
  <c r="G109" i="18"/>
  <c r="H109" i="18" s="1"/>
  <c r="J109" i="18" s="1"/>
  <c r="G110" i="18"/>
  <c r="H110" i="18" s="1"/>
  <c r="J110" i="18" s="1"/>
  <c r="G111" i="18"/>
  <c r="H111" i="18" s="1"/>
  <c r="J111" i="18" s="1"/>
  <c r="G112" i="18"/>
  <c r="H112" i="18" s="1"/>
  <c r="J112" i="18" s="1"/>
  <c r="G113" i="18"/>
  <c r="H113" i="18" s="1"/>
  <c r="J113" i="18" s="1"/>
  <c r="G114" i="18"/>
  <c r="H114" i="18" s="1"/>
  <c r="J114" i="18" s="1"/>
  <c r="G115" i="18"/>
  <c r="H115" i="18" s="1"/>
  <c r="J115" i="18" s="1"/>
  <c r="G116" i="18"/>
  <c r="H116" i="18" s="1"/>
  <c r="J116" i="18" s="1"/>
  <c r="G117" i="18"/>
  <c r="H117" i="18" s="1"/>
  <c r="J117" i="18" s="1"/>
  <c r="G118" i="18"/>
  <c r="H118" i="18" s="1"/>
  <c r="J118" i="18" s="1"/>
  <c r="G119" i="18"/>
  <c r="H119" i="18" s="1"/>
  <c r="J119" i="18" s="1"/>
  <c r="I68" i="18"/>
  <c r="G69" i="18"/>
  <c r="F68" i="18"/>
  <c r="H68" i="18" s="1"/>
  <c r="J68" i="18" s="1"/>
  <c r="F69" i="18"/>
  <c r="F70" i="18"/>
  <c r="F71" i="18"/>
  <c r="F72" i="18"/>
  <c r="F73" i="18"/>
  <c r="F74" i="18"/>
  <c r="F75" i="18"/>
  <c r="F76" i="18"/>
  <c r="F77" i="18"/>
  <c r="F78" i="18"/>
  <c r="F79" i="18"/>
  <c r="F80" i="18"/>
  <c r="F81" i="18"/>
  <c r="F82" i="18"/>
  <c r="F83" i="18"/>
  <c r="F84" i="18"/>
  <c r="F85" i="18"/>
  <c r="F86" i="18"/>
  <c r="F87" i="18"/>
  <c r="F88" i="18"/>
  <c r="F89" i="18"/>
  <c r="F90" i="18"/>
  <c r="G70" i="18"/>
  <c r="H70" i="18" s="1"/>
  <c r="J70" i="18" s="1"/>
  <c r="G71" i="18"/>
  <c r="H71" i="18" s="1"/>
  <c r="J71" i="18" s="1"/>
  <c r="G72" i="18"/>
  <c r="H72" i="18" s="1"/>
  <c r="J72" i="18" s="1"/>
  <c r="G73" i="18"/>
  <c r="H73" i="18" s="1"/>
  <c r="J73" i="18" s="1"/>
  <c r="G74" i="18"/>
  <c r="H74" i="18" s="1"/>
  <c r="J74" i="18" s="1"/>
  <c r="G75" i="18"/>
  <c r="H75" i="18" s="1"/>
  <c r="J75" i="18" s="1"/>
  <c r="G76" i="18"/>
  <c r="H76" i="18" s="1"/>
  <c r="J76" i="18" s="1"/>
  <c r="G77" i="18"/>
  <c r="H77" i="18" s="1"/>
  <c r="J77" i="18" s="1"/>
  <c r="G78" i="18"/>
  <c r="H78" i="18" s="1"/>
  <c r="J78" i="18" s="1"/>
  <c r="G79" i="18"/>
  <c r="H79" i="18" s="1"/>
  <c r="J79" i="18" s="1"/>
  <c r="G80" i="18"/>
  <c r="H80" i="18" s="1"/>
  <c r="J80" i="18" s="1"/>
  <c r="G81" i="18"/>
  <c r="H81" i="18" s="1"/>
  <c r="J81" i="18" s="1"/>
  <c r="G82" i="18"/>
  <c r="H82" i="18" s="1"/>
  <c r="J82" i="18" s="1"/>
  <c r="G83" i="18"/>
  <c r="H83" i="18" s="1"/>
  <c r="J83" i="18" s="1"/>
  <c r="G84" i="18"/>
  <c r="H84" i="18" s="1"/>
  <c r="J84" i="18" s="1"/>
  <c r="G85" i="18"/>
  <c r="H85" i="18" s="1"/>
  <c r="J85" i="18" s="1"/>
  <c r="G86" i="18"/>
  <c r="H86" i="18" s="1"/>
  <c r="J86" i="18" s="1"/>
  <c r="G87" i="18"/>
  <c r="H87" i="18" s="1"/>
  <c r="J87" i="18" s="1"/>
  <c r="G88" i="18"/>
  <c r="H88" i="18" s="1"/>
  <c r="J88" i="18" s="1"/>
  <c r="G89" i="18"/>
  <c r="H89" i="18" s="1"/>
  <c r="J89" i="18" s="1"/>
  <c r="G90" i="18"/>
  <c r="H90" i="18" s="1"/>
  <c r="J90" i="18" s="1"/>
  <c r="F39" i="18"/>
  <c r="F40" i="18"/>
  <c r="F41" i="18"/>
  <c r="F42" i="18"/>
  <c r="F43" i="18"/>
  <c r="F44" i="18"/>
  <c r="F45" i="18"/>
  <c r="F46" i="18"/>
  <c r="F47" i="18"/>
  <c r="F48" i="18"/>
  <c r="F49" i="18"/>
  <c r="F50" i="18"/>
  <c r="F51" i="18"/>
  <c r="F52" i="18"/>
  <c r="F53" i="18"/>
  <c r="F54" i="18"/>
  <c r="F55" i="18"/>
  <c r="F56" i="18"/>
  <c r="F57" i="18"/>
  <c r="F58" i="18"/>
  <c r="F59" i="18"/>
  <c r="F60" i="18"/>
  <c r="F61" i="18"/>
  <c r="G39" i="18"/>
  <c r="H39" i="18" s="1"/>
  <c r="J39" i="18" s="1"/>
  <c r="G40" i="18"/>
  <c r="H40" i="18" s="1"/>
  <c r="J40" i="18" s="1"/>
  <c r="G41" i="18"/>
  <c r="H41" i="18" s="1"/>
  <c r="J41" i="18" s="1"/>
  <c r="G42" i="18"/>
  <c r="H42" i="18" s="1"/>
  <c r="J42" i="18" s="1"/>
  <c r="G43" i="18"/>
  <c r="H43" i="18" s="1"/>
  <c r="J43" i="18" s="1"/>
  <c r="G44" i="18"/>
  <c r="H44" i="18" s="1"/>
  <c r="J44" i="18" s="1"/>
  <c r="G45" i="18"/>
  <c r="H45" i="18" s="1"/>
  <c r="J45" i="18" s="1"/>
  <c r="G46" i="18"/>
  <c r="H46" i="18" s="1"/>
  <c r="J46" i="18" s="1"/>
  <c r="G47" i="18"/>
  <c r="H47" i="18" s="1"/>
  <c r="J47" i="18" s="1"/>
  <c r="G48" i="18"/>
  <c r="H48" i="18" s="1"/>
  <c r="J48" i="18" s="1"/>
  <c r="G49" i="18"/>
  <c r="H49" i="18" s="1"/>
  <c r="J49" i="18" s="1"/>
  <c r="G50" i="18"/>
  <c r="H50" i="18" s="1"/>
  <c r="J50" i="18" s="1"/>
  <c r="G51" i="18"/>
  <c r="H51" i="18" s="1"/>
  <c r="J51" i="18" s="1"/>
  <c r="G52" i="18"/>
  <c r="H52" i="18" s="1"/>
  <c r="J52" i="18" s="1"/>
  <c r="G53" i="18"/>
  <c r="H53" i="18" s="1"/>
  <c r="J53" i="18" s="1"/>
  <c r="G54" i="18"/>
  <c r="H54" i="18" s="1"/>
  <c r="J54" i="18" s="1"/>
  <c r="G55" i="18"/>
  <c r="H55" i="18" s="1"/>
  <c r="J55" i="18" s="1"/>
  <c r="G56" i="18"/>
  <c r="H56" i="18" s="1"/>
  <c r="J56" i="18" s="1"/>
  <c r="G57" i="18"/>
  <c r="H57" i="18" s="1"/>
  <c r="J57" i="18" s="1"/>
  <c r="G58" i="18"/>
  <c r="H58" i="18" s="1"/>
  <c r="J58" i="18" s="1"/>
  <c r="G59" i="18"/>
  <c r="H59" i="18" s="1"/>
  <c r="J59" i="18" s="1"/>
  <c r="G60" i="18"/>
  <c r="H60" i="18" s="1"/>
  <c r="J60" i="18" s="1"/>
  <c r="G61" i="18"/>
  <c r="H61" i="18" s="1"/>
  <c r="J61" i="18" s="1"/>
  <c r="J137" i="11" l="1"/>
  <c r="J23" i="4"/>
  <c r="J24" i="4"/>
  <c r="J165" i="23"/>
  <c r="J166" i="23" s="1"/>
  <c r="J167" i="23" s="1"/>
  <c r="J168" i="23"/>
  <c r="J169" i="23" s="1"/>
  <c r="J170" i="23" s="1"/>
  <c r="J171" i="23" s="1"/>
  <c r="J172" i="23" s="1"/>
  <c r="J173" i="23" s="1"/>
  <c r="J174" i="23" s="1"/>
  <c r="J175" i="23" s="1"/>
  <c r="J176" i="23" s="1"/>
  <c r="J177" i="23" s="1"/>
  <c r="J178" i="23" s="1"/>
  <c r="J136" i="23"/>
  <c r="J137" i="23"/>
  <c r="J138" i="23" s="1"/>
  <c r="J139" i="23" s="1"/>
  <c r="J81" i="23"/>
  <c r="J47" i="23"/>
  <c r="J52" i="25"/>
  <c r="J53" i="25" s="1"/>
  <c r="J54" i="25" s="1"/>
  <c r="J59" i="22"/>
  <c r="J60" i="22" s="1"/>
  <c r="J61" i="22" s="1"/>
  <c r="J62" i="22" s="1"/>
  <c r="J80" i="22"/>
  <c r="J167" i="22"/>
  <c r="J168" i="22" s="1"/>
  <c r="J169" i="22" s="1"/>
  <c r="J111" i="22"/>
  <c r="J112" i="22" s="1"/>
  <c r="J113" i="22" s="1"/>
  <c r="J63" i="17"/>
  <c r="J29" i="17"/>
  <c r="J30" i="17" s="1"/>
  <c r="J31" i="17" s="1"/>
  <c r="J32" i="17" s="1"/>
  <c r="J33" i="17" s="1"/>
  <c r="J34" i="17" s="1"/>
  <c r="J106" i="17"/>
  <c r="J107" i="17" s="1"/>
  <c r="J77" i="17"/>
  <c r="J57" i="10"/>
  <c r="J78" i="10"/>
  <c r="J79" i="10" s="1"/>
  <c r="J80" i="10" s="1"/>
  <c r="J144" i="10"/>
  <c r="J145" i="10" s="1"/>
  <c r="J106" i="12"/>
  <c r="J107" i="12" s="1"/>
  <c r="J150" i="12"/>
  <c r="J79" i="12"/>
  <c r="J164" i="11"/>
  <c r="J165" i="11" s="1"/>
  <c r="J166" i="11" s="1"/>
  <c r="J167" i="11" s="1"/>
  <c r="J168" i="11" s="1"/>
  <c r="J169" i="11" s="1"/>
  <c r="J170" i="11" s="1"/>
  <c r="J171" i="11" s="1"/>
  <c r="J172" i="11" s="1"/>
  <c r="J173" i="11" s="1"/>
  <c r="J174" i="11" s="1"/>
  <c r="J175" i="11" s="1"/>
  <c r="J176" i="11" s="1"/>
  <c r="J177" i="11" s="1"/>
  <c r="J178" i="11" s="1"/>
  <c r="J58" i="11"/>
  <c r="J59" i="11" s="1"/>
  <c r="J60" i="11" s="1"/>
  <c r="J61" i="11" s="1"/>
  <c r="J62" i="11" s="1"/>
  <c r="J109" i="11"/>
  <c r="J110" i="11" s="1"/>
  <c r="J111" i="11" s="1"/>
  <c r="J112" i="11" s="1"/>
  <c r="J113" i="11" s="1"/>
  <c r="J114" i="11" s="1"/>
  <c r="J115" i="11" s="1"/>
  <c r="J116" i="11" s="1"/>
  <c r="J117" i="11" s="1"/>
  <c r="J118" i="11" s="1"/>
  <c r="J119" i="11" s="1"/>
  <c r="J120" i="11" s="1"/>
  <c r="J121" i="11" s="1"/>
  <c r="J179" i="24"/>
  <c r="J92" i="24"/>
  <c r="J121" i="24"/>
  <c r="J32" i="24"/>
  <c r="J33" i="24" s="1"/>
  <c r="J81" i="4"/>
  <c r="J160" i="4"/>
  <c r="J146" i="4"/>
  <c r="J147" i="4" s="1"/>
  <c r="J148" i="4" s="1"/>
  <c r="J47" i="4"/>
  <c r="J82" i="4"/>
  <c r="J105" i="4"/>
  <c r="J106" i="4" s="1"/>
  <c r="J56" i="3"/>
  <c r="J57" i="3" s="1"/>
  <c r="J81" i="21"/>
  <c r="J24" i="21"/>
  <c r="J25" i="21" s="1"/>
  <c r="J82" i="21"/>
  <c r="J83" i="21" s="1"/>
  <c r="J49" i="21"/>
  <c r="J111" i="21"/>
  <c r="J167" i="21"/>
  <c r="J168" i="21" s="1"/>
  <c r="J140" i="21"/>
  <c r="J26" i="11"/>
  <c r="J27" i="11" s="1"/>
  <c r="J28" i="11" s="1"/>
  <c r="J29" i="11" s="1"/>
  <c r="J30" i="11" s="1"/>
  <c r="J31" i="11" s="1"/>
  <c r="J32" i="11" s="1"/>
  <c r="J33" i="11" s="1"/>
  <c r="J34" i="11" s="1"/>
  <c r="J118" i="14"/>
  <c r="J119" i="14" s="1"/>
  <c r="J120" i="14" s="1"/>
  <c r="J121" i="14" s="1"/>
  <c r="J166" i="14"/>
  <c r="J31" i="10"/>
  <c r="J32" i="10" s="1"/>
  <c r="H69" i="18"/>
  <c r="J69" i="18" s="1"/>
  <c r="J138" i="11" l="1"/>
  <c r="J25" i="4"/>
  <c r="J26" i="4"/>
  <c r="J27" i="4" s="1"/>
  <c r="J179" i="23"/>
  <c r="J150" i="23"/>
  <c r="J140" i="23"/>
  <c r="J141" i="23" s="1"/>
  <c r="J142" i="23" s="1"/>
  <c r="J143" i="23" s="1"/>
  <c r="J144" i="23" s="1"/>
  <c r="J145" i="23" s="1"/>
  <c r="J146" i="23" s="1"/>
  <c r="J147" i="23" s="1"/>
  <c r="J148" i="23" s="1"/>
  <c r="J149" i="23" s="1"/>
  <c r="J82" i="23"/>
  <c r="J83" i="23" s="1"/>
  <c r="J84" i="23" s="1"/>
  <c r="J85" i="23" s="1"/>
  <c r="J86" i="23" s="1"/>
  <c r="J87" i="23" s="1"/>
  <c r="J88" i="23" s="1"/>
  <c r="J89" i="23" s="1"/>
  <c r="J90" i="23" s="1"/>
  <c r="J91" i="23" s="1"/>
  <c r="J48" i="23"/>
  <c r="J49" i="23" s="1"/>
  <c r="J50" i="23"/>
  <c r="J51" i="23" s="1"/>
  <c r="J55" i="25"/>
  <c r="J170" i="22"/>
  <c r="J171" i="22" s="1"/>
  <c r="J172" i="22" s="1"/>
  <c r="J173" i="22" s="1"/>
  <c r="J174" i="22" s="1"/>
  <c r="J175" i="22" s="1"/>
  <c r="J176" i="22" s="1"/>
  <c r="J177" i="22" s="1"/>
  <c r="J178" i="22" s="1"/>
  <c r="J114" i="22"/>
  <c r="J115" i="22" s="1"/>
  <c r="J116" i="22" s="1"/>
  <c r="J117" i="22" s="1"/>
  <c r="J118" i="22" s="1"/>
  <c r="J119" i="22" s="1"/>
  <c r="J120" i="22" s="1"/>
  <c r="J179" i="22"/>
  <c r="J81" i="22"/>
  <c r="J82" i="22" s="1"/>
  <c r="J83" i="22" s="1"/>
  <c r="J84" i="22" s="1"/>
  <c r="J85" i="22" s="1"/>
  <c r="J86" i="22" s="1"/>
  <c r="J87" i="22" s="1"/>
  <c r="J88" i="22" s="1"/>
  <c r="J89" i="22" s="1"/>
  <c r="J90" i="22" s="1"/>
  <c r="J91" i="22" s="1"/>
  <c r="J63" i="22"/>
  <c r="J108" i="17"/>
  <c r="J78" i="17"/>
  <c r="J79" i="17" s="1"/>
  <c r="J80" i="17" s="1"/>
  <c r="J81" i="17" s="1"/>
  <c r="J82" i="17" s="1"/>
  <c r="J83" i="17" s="1"/>
  <c r="J84" i="17" s="1"/>
  <c r="J85" i="17" s="1"/>
  <c r="J86" i="17" s="1"/>
  <c r="J87" i="17" s="1"/>
  <c r="J88" i="17" s="1"/>
  <c r="J89" i="17" s="1"/>
  <c r="J90" i="17" s="1"/>
  <c r="J91" i="17" s="1"/>
  <c r="J109" i="17"/>
  <c r="J110" i="17" s="1"/>
  <c r="J111" i="17" s="1"/>
  <c r="J112" i="17" s="1"/>
  <c r="J58" i="10"/>
  <c r="J59" i="10" s="1"/>
  <c r="J146" i="10"/>
  <c r="J147" i="10" s="1"/>
  <c r="J148" i="10" s="1"/>
  <c r="J149" i="10" s="1"/>
  <c r="J81" i="10"/>
  <c r="J33" i="10"/>
  <c r="J34" i="10" s="1"/>
  <c r="J108" i="12"/>
  <c r="J109" i="12" s="1"/>
  <c r="J110" i="12" s="1"/>
  <c r="J111" i="12" s="1"/>
  <c r="J112" i="12" s="1"/>
  <c r="J113" i="12" s="1"/>
  <c r="J114" i="12" s="1"/>
  <c r="J115" i="12" s="1"/>
  <c r="J116" i="12" s="1"/>
  <c r="J117" i="12" s="1"/>
  <c r="J118" i="12" s="1"/>
  <c r="J119" i="12" s="1"/>
  <c r="J120" i="12" s="1"/>
  <c r="J121" i="12" s="1"/>
  <c r="J80" i="12"/>
  <c r="J63" i="11"/>
  <c r="J179" i="11"/>
  <c r="J34" i="24"/>
  <c r="J107" i="4"/>
  <c r="J48" i="4"/>
  <c r="J49" i="4" s="1"/>
  <c r="J83" i="4"/>
  <c r="J84" i="4" s="1"/>
  <c r="J85" i="4" s="1"/>
  <c r="J86" i="4" s="1"/>
  <c r="J87" i="4" s="1"/>
  <c r="J88" i="4" s="1"/>
  <c r="J89" i="4" s="1"/>
  <c r="J90" i="4" s="1"/>
  <c r="J91" i="4" s="1"/>
  <c r="J149" i="4"/>
  <c r="J150" i="4" s="1"/>
  <c r="J161" i="4"/>
  <c r="J50" i="4"/>
  <c r="J51" i="4" s="1"/>
  <c r="J52" i="4" s="1"/>
  <c r="J53" i="4" s="1"/>
  <c r="J108" i="4"/>
  <c r="J58" i="3"/>
  <c r="J59" i="3" s="1"/>
  <c r="J26" i="21"/>
  <c r="J27" i="21" s="1"/>
  <c r="J84" i="21"/>
  <c r="J85" i="21" s="1"/>
  <c r="J86" i="21" s="1"/>
  <c r="J87" i="21" s="1"/>
  <c r="J88" i="21" s="1"/>
  <c r="J89" i="21" s="1"/>
  <c r="J90" i="21" s="1"/>
  <c r="J91" i="21" s="1"/>
  <c r="J141" i="21"/>
  <c r="J142" i="21" s="1"/>
  <c r="J143" i="21" s="1"/>
  <c r="J144" i="21" s="1"/>
  <c r="J145" i="21" s="1"/>
  <c r="J146" i="21" s="1"/>
  <c r="J147" i="21" s="1"/>
  <c r="J148" i="21" s="1"/>
  <c r="J149" i="21" s="1"/>
  <c r="J169" i="21"/>
  <c r="J112" i="21"/>
  <c r="J113" i="21" s="1"/>
  <c r="J114" i="21" s="1"/>
  <c r="J115" i="21" s="1"/>
  <c r="J116" i="21" s="1"/>
  <c r="J117" i="21" s="1"/>
  <c r="J118" i="21" s="1"/>
  <c r="J119" i="21" s="1"/>
  <c r="J120" i="21" s="1"/>
  <c r="J50" i="21"/>
  <c r="J167" i="14"/>
  <c r="J168" i="14" s="1"/>
  <c r="J139" i="11" l="1"/>
  <c r="J28" i="4"/>
  <c r="J29" i="4" s="1"/>
  <c r="J30" i="4" s="1"/>
  <c r="J31" i="4" s="1"/>
  <c r="J32" i="4" s="1"/>
  <c r="J33" i="4" s="1"/>
  <c r="J92" i="23"/>
  <c r="J52" i="23"/>
  <c r="J53" i="23" s="1"/>
  <c r="J54" i="23" s="1"/>
  <c r="J55" i="23" s="1"/>
  <c r="J56" i="23" s="1"/>
  <c r="J57" i="23" s="1"/>
  <c r="J58" i="23" s="1"/>
  <c r="J59" i="23" s="1"/>
  <c r="J60" i="23" s="1"/>
  <c r="J61" i="23" s="1"/>
  <c r="J62" i="23" s="1"/>
  <c r="J57" i="25"/>
  <c r="J58" i="25" s="1"/>
  <c r="J59" i="25" s="1"/>
  <c r="J60" i="25" s="1"/>
  <c r="J61" i="25" s="1"/>
  <c r="J62" i="25" s="1"/>
  <c r="J56" i="25"/>
  <c r="J63" i="25"/>
  <c r="J92" i="22"/>
  <c r="J121" i="22"/>
  <c r="J113" i="17"/>
  <c r="J114" i="17" s="1"/>
  <c r="J115" i="17" s="1"/>
  <c r="J116" i="17" s="1"/>
  <c r="J117" i="17" s="1"/>
  <c r="J118" i="17" s="1"/>
  <c r="J119" i="17" s="1"/>
  <c r="J120" i="17" s="1"/>
  <c r="J121" i="17" s="1"/>
  <c r="J92" i="17"/>
  <c r="J60" i="10"/>
  <c r="J61" i="10" s="1"/>
  <c r="J62" i="10" s="1"/>
  <c r="J150" i="10"/>
  <c r="J82" i="10"/>
  <c r="J81" i="12"/>
  <c r="J82" i="12" s="1"/>
  <c r="J83" i="12" s="1"/>
  <c r="J92" i="21"/>
  <c r="J109" i="4"/>
  <c r="J54" i="4"/>
  <c r="J55" i="4" s="1"/>
  <c r="J56" i="4" s="1"/>
  <c r="J57" i="4" s="1"/>
  <c r="J58" i="4" s="1"/>
  <c r="J59" i="4" s="1"/>
  <c r="J60" i="4" s="1"/>
  <c r="J61" i="4" s="1"/>
  <c r="J62" i="4" s="1"/>
  <c r="J63" i="4" s="1"/>
  <c r="J162" i="4"/>
  <c r="J92" i="4"/>
  <c r="J60" i="3"/>
  <c r="J61" i="3" s="1"/>
  <c r="J62" i="3" s="1"/>
  <c r="J28" i="3"/>
  <c r="J28" i="21"/>
  <c r="J121" i="21"/>
  <c r="J51" i="21"/>
  <c r="J150" i="21"/>
  <c r="J170" i="21"/>
  <c r="J171" i="21" s="1"/>
  <c r="J169" i="14"/>
  <c r="J170" i="14" s="1"/>
  <c r="J171" i="14" s="1"/>
  <c r="J172" i="14" s="1"/>
  <c r="J173" i="14" s="1"/>
  <c r="J174" i="14" s="1"/>
  <c r="J175" i="14" s="1"/>
  <c r="J176" i="14" s="1"/>
  <c r="J177" i="14" s="1"/>
  <c r="J178" i="14" s="1"/>
  <c r="J179" i="14" s="1"/>
  <c r="G9" i="8" l="1"/>
  <c r="J140" i="11"/>
  <c r="J34" i="4"/>
  <c r="J63" i="23"/>
  <c r="J63" i="10"/>
  <c r="J83" i="10"/>
  <c r="J85" i="12"/>
  <c r="J86" i="12" s="1"/>
  <c r="J87" i="12" s="1"/>
  <c r="J88" i="12" s="1"/>
  <c r="J89" i="12" s="1"/>
  <c r="J90" i="12" s="1"/>
  <c r="J91" i="12" s="1"/>
  <c r="J84" i="12"/>
  <c r="J163" i="4"/>
  <c r="J110" i="4"/>
  <c r="J164" i="4"/>
  <c r="J165" i="4" s="1"/>
  <c r="J166" i="4" s="1"/>
  <c r="J167" i="4" s="1"/>
  <c r="J168" i="4" s="1"/>
  <c r="J169" i="4" s="1"/>
  <c r="J170" i="4" s="1"/>
  <c r="J171" i="4" s="1"/>
  <c r="J172" i="4" s="1"/>
  <c r="J173" i="4" s="1"/>
  <c r="J174" i="4" s="1"/>
  <c r="J175" i="4" s="1"/>
  <c r="J176" i="4" s="1"/>
  <c r="J177" i="4" s="1"/>
  <c r="J178" i="4" s="1"/>
  <c r="J29" i="3"/>
  <c r="J30" i="3" s="1"/>
  <c r="J31" i="3" s="1"/>
  <c r="J32" i="3" s="1"/>
  <c r="J33" i="3" s="1"/>
  <c r="J63" i="3"/>
  <c r="J29" i="21"/>
  <c r="J30" i="21" s="1"/>
  <c r="J31" i="21" s="1"/>
  <c r="J32" i="21" s="1"/>
  <c r="J33" i="21" s="1"/>
  <c r="J172" i="21"/>
  <c r="J173" i="21" s="1"/>
  <c r="J174" i="21" s="1"/>
  <c r="J175" i="21" s="1"/>
  <c r="J176" i="21" s="1"/>
  <c r="J177" i="21" s="1"/>
  <c r="J178" i="21" s="1"/>
  <c r="J52" i="21"/>
  <c r="N5" i="8"/>
  <c r="E19" i="18"/>
  <c r="F19" i="18" s="1"/>
  <c r="E20" i="18"/>
  <c r="F20" i="18" s="1"/>
  <c r="I20" i="18"/>
  <c r="E21" i="18"/>
  <c r="F21" i="18" s="1"/>
  <c r="E22" i="18"/>
  <c r="F22" i="18" s="1"/>
  <c r="E23" i="18"/>
  <c r="F23" i="18" s="1"/>
  <c r="E24" i="18"/>
  <c r="F24" i="18" s="1"/>
  <c r="E25" i="18"/>
  <c r="F25" i="18" s="1"/>
  <c r="E26" i="18"/>
  <c r="F26" i="18" s="1"/>
  <c r="I26" i="18"/>
  <c r="E33" i="18"/>
  <c r="I33" i="18" s="1"/>
  <c r="E178" i="18"/>
  <c r="C154" i="18"/>
  <c r="E149" i="18"/>
  <c r="C125" i="18"/>
  <c r="E120" i="18"/>
  <c r="C96" i="18"/>
  <c r="E91" i="18"/>
  <c r="C67" i="18"/>
  <c r="C38" i="18"/>
  <c r="E32" i="18"/>
  <c r="F32" i="18" s="1"/>
  <c r="E31" i="18"/>
  <c r="F31" i="18" s="1"/>
  <c r="E30" i="18"/>
  <c r="F30" i="18" s="1"/>
  <c r="E29" i="18"/>
  <c r="E28" i="18"/>
  <c r="F28" i="18" s="1"/>
  <c r="E27" i="18"/>
  <c r="F27" i="18" s="1"/>
  <c r="E18" i="18"/>
  <c r="F18" i="18" s="1"/>
  <c r="E17" i="18"/>
  <c r="F17" i="18" s="1"/>
  <c r="E16" i="18"/>
  <c r="F16" i="18" s="1"/>
  <c r="E15" i="18"/>
  <c r="F15" i="18" s="1"/>
  <c r="E14" i="18"/>
  <c r="F14" i="18" s="1"/>
  <c r="E13" i="18"/>
  <c r="F13" i="18" s="1"/>
  <c r="E12" i="18"/>
  <c r="F12" i="18" s="1"/>
  <c r="E11" i="18"/>
  <c r="F11" i="18" s="1"/>
  <c r="E10" i="18"/>
  <c r="F10" i="18" s="1"/>
  <c r="C9" i="18"/>
  <c r="F7" i="18"/>
  <c r="D12" i="8"/>
  <c r="J141" i="11" l="1"/>
  <c r="J142" i="11" s="1"/>
  <c r="J143" i="11" s="1"/>
  <c r="J144" i="11" s="1"/>
  <c r="J145" i="11" s="1"/>
  <c r="J146" i="11"/>
  <c r="J147" i="11" s="1"/>
  <c r="J84" i="10"/>
  <c r="J92" i="12"/>
  <c r="J179" i="21"/>
  <c r="J111" i="4"/>
  <c r="J112" i="4" s="1"/>
  <c r="J179" i="4"/>
  <c r="J34" i="3"/>
  <c r="J34" i="21"/>
  <c r="J53" i="21"/>
  <c r="J54" i="21" s="1"/>
  <c r="I24" i="18"/>
  <c r="G26" i="18"/>
  <c r="I22" i="18"/>
  <c r="H26" i="18"/>
  <c r="J26" i="18" s="1"/>
  <c r="I25" i="18"/>
  <c r="G22" i="18"/>
  <c r="H22" i="18" s="1"/>
  <c r="I21" i="18"/>
  <c r="E62" i="18"/>
  <c r="G24" i="18"/>
  <c r="H24" i="18" s="1"/>
  <c r="I23" i="18"/>
  <c r="G20" i="18"/>
  <c r="H20" i="18" s="1"/>
  <c r="J20" i="18" s="1"/>
  <c r="I19" i="18"/>
  <c r="I91" i="18"/>
  <c r="F91" i="18"/>
  <c r="H91" i="18" s="1"/>
  <c r="F120" i="18"/>
  <c r="H120" i="18" s="1"/>
  <c r="I120" i="18"/>
  <c r="I149" i="18"/>
  <c r="F149" i="18"/>
  <c r="H149" i="18" s="1"/>
  <c r="I178" i="18"/>
  <c r="F178" i="18"/>
  <c r="H178" i="18" s="1"/>
  <c r="G25" i="18"/>
  <c r="G23" i="18"/>
  <c r="G21" i="18"/>
  <c r="G19" i="18"/>
  <c r="H25" i="18"/>
  <c r="J25" i="18" s="1"/>
  <c r="H23" i="18"/>
  <c r="J23" i="18" s="1"/>
  <c r="H21" i="18"/>
  <c r="J21" i="18" s="1"/>
  <c r="H19" i="18"/>
  <c r="J19" i="18" s="1"/>
  <c r="F94" i="18"/>
  <c r="F65" i="18"/>
  <c r="G17" i="18"/>
  <c r="H17" i="18" s="1"/>
  <c r="F36" i="18"/>
  <c r="F152" i="18"/>
  <c r="G13" i="18"/>
  <c r="H13" i="18" s="1"/>
  <c r="G11" i="18"/>
  <c r="H11" i="18" s="1"/>
  <c r="G15" i="18"/>
  <c r="H15" i="18" s="1"/>
  <c r="G27" i="18"/>
  <c r="H27" i="18" s="1"/>
  <c r="I10" i="18"/>
  <c r="I12" i="18"/>
  <c r="I14" i="18"/>
  <c r="I16" i="18"/>
  <c r="I18" i="18"/>
  <c r="I28" i="18"/>
  <c r="G10" i="18"/>
  <c r="H10" i="18" s="1"/>
  <c r="J10" i="18" s="1"/>
  <c r="I11" i="18"/>
  <c r="J11" i="18" s="1"/>
  <c r="G12" i="18"/>
  <c r="H12" i="18" s="1"/>
  <c r="I13" i="18"/>
  <c r="G14" i="18"/>
  <c r="H14" i="18" s="1"/>
  <c r="J14" i="18" s="1"/>
  <c r="I15" i="18"/>
  <c r="G16" i="18"/>
  <c r="H16" i="18" s="1"/>
  <c r="I17" i="18"/>
  <c r="G18" i="18"/>
  <c r="H18" i="18" s="1"/>
  <c r="J18" i="18" s="1"/>
  <c r="I27" i="18"/>
  <c r="J27" i="18" s="1"/>
  <c r="G28" i="18"/>
  <c r="H28" i="18" s="1"/>
  <c r="F29" i="18"/>
  <c r="I29" i="18"/>
  <c r="G29" i="18"/>
  <c r="H29" i="18" s="1"/>
  <c r="G30" i="18"/>
  <c r="H30" i="18" s="1"/>
  <c r="I30" i="18"/>
  <c r="G31" i="18"/>
  <c r="H31" i="18" s="1"/>
  <c r="I31" i="18"/>
  <c r="G32" i="18"/>
  <c r="H32" i="18" s="1"/>
  <c r="I32" i="18"/>
  <c r="F33" i="18"/>
  <c r="H33" i="18" s="1"/>
  <c r="J33" i="18" s="1"/>
  <c r="J148" i="11" l="1"/>
  <c r="J149" i="11" s="1"/>
  <c r="J150" i="11" s="1"/>
  <c r="J85" i="10"/>
  <c r="J113" i="4"/>
  <c r="J114" i="4" s="1"/>
  <c r="J115" i="4" s="1"/>
  <c r="J116" i="4" s="1"/>
  <c r="J117" i="4" s="1"/>
  <c r="J118" i="4" s="1"/>
  <c r="J119" i="4" s="1"/>
  <c r="J120" i="4" s="1"/>
  <c r="J55" i="21"/>
  <c r="J56" i="21" s="1"/>
  <c r="J57" i="21" s="1"/>
  <c r="J24" i="18"/>
  <c r="J32" i="18"/>
  <c r="J31" i="18"/>
  <c r="J30" i="18"/>
  <c r="J28" i="18"/>
  <c r="J149" i="18"/>
  <c r="J22" i="18"/>
  <c r="J178" i="18"/>
  <c r="J91" i="18"/>
  <c r="I62" i="18"/>
  <c r="F62" i="18"/>
  <c r="H62" i="18" s="1"/>
  <c r="J120" i="18"/>
  <c r="J29" i="18"/>
  <c r="J17" i="18"/>
  <c r="J13" i="18"/>
  <c r="J16" i="18"/>
  <c r="J15" i="18"/>
  <c r="J12" i="18"/>
  <c r="C12" i="8"/>
  <c r="J86" i="10" l="1"/>
  <c r="J121" i="4"/>
  <c r="J58" i="21"/>
  <c r="J59" i="21" s="1"/>
  <c r="J60" i="21" s="1"/>
  <c r="J61" i="21" s="1"/>
  <c r="J62" i="21" s="1"/>
  <c r="J62" i="18"/>
  <c r="H38" i="18"/>
  <c r="I38" i="18"/>
  <c r="I125" i="18"/>
  <c r="H125" i="18"/>
  <c r="I154" i="18"/>
  <c r="H154" i="18"/>
  <c r="H67" i="18"/>
  <c r="I67" i="18"/>
  <c r="H96" i="18"/>
  <c r="I96" i="18"/>
  <c r="I9" i="18"/>
  <c r="F9" i="18"/>
  <c r="H9" i="18" s="1"/>
  <c r="D21" i="8"/>
  <c r="E21" i="8"/>
  <c r="F21" i="8"/>
  <c r="G21" i="8"/>
  <c r="H21" i="8"/>
  <c r="I21" i="8"/>
  <c r="J21" i="8"/>
  <c r="K21" i="8"/>
  <c r="L21" i="8"/>
  <c r="M21" i="8"/>
  <c r="N21" i="8"/>
  <c r="D25" i="8"/>
  <c r="E25" i="8"/>
  <c r="F25" i="8"/>
  <c r="G25" i="8"/>
  <c r="H25" i="8"/>
  <c r="I25" i="8"/>
  <c r="J25" i="8"/>
  <c r="K25" i="8"/>
  <c r="L25" i="8"/>
  <c r="M25" i="8"/>
  <c r="N25" i="8"/>
  <c r="D60" i="8"/>
  <c r="E60" i="8"/>
  <c r="F60" i="8"/>
  <c r="G60" i="8"/>
  <c r="H60" i="8"/>
  <c r="I60" i="8"/>
  <c r="J60" i="8"/>
  <c r="K60" i="8"/>
  <c r="L60" i="8"/>
  <c r="M60" i="8"/>
  <c r="N60" i="8"/>
  <c r="C21" i="8"/>
  <c r="C25" i="8"/>
  <c r="C60" i="8"/>
  <c r="J87" i="10" l="1"/>
  <c r="J88" i="10" s="1"/>
  <c r="J89" i="10" s="1"/>
  <c r="J90" i="10" s="1"/>
  <c r="J91" i="10" s="1"/>
  <c r="J92" i="10" s="1"/>
  <c r="J63" i="21"/>
  <c r="J96" i="18"/>
  <c r="J121" i="18" s="1"/>
  <c r="J67" i="18"/>
  <c r="J92" i="18" s="1"/>
  <c r="J38" i="18"/>
  <c r="J63" i="18" s="1"/>
  <c r="J154" i="18"/>
  <c r="J179" i="18" s="1"/>
  <c r="J125" i="18"/>
  <c r="J150" i="18" s="1"/>
  <c r="J9" i="18"/>
  <c r="J34" i="18" s="1"/>
  <c r="N23" i="8"/>
  <c r="M23" i="8"/>
  <c r="L23" i="8"/>
  <c r="I23" i="8"/>
  <c r="H23" i="8"/>
  <c r="G23" i="8"/>
  <c r="F23" i="8"/>
  <c r="G30" i="8" l="1"/>
  <c r="G28" i="8"/>
  <c r="F28" i="8"/>
  <c r="F30" i="8"/>
  <c r="H28" i="8"/>
  <c r="H30" i="8"/>
  <c r="I30" i="8"/>
  <c r="I28" i="8"/>
  <c r="L28" i="8"/>
  <c r="L30" i="8"/>
  <c r="M30" i="8"/>
  <c r="M28" i="8"/>
  <c r="N28" i="8"/>
  <c r="N30" i="8"/>
  <c r="F31" i="8"/>
  <c r="F18" i="8"/>
  <c r="F19" i="8"/>
  <c r="F35" i="8"/>
  <c r="F24" i="8"/>
  <c r="F26" i="8"/>
  <c r="F38" i="8"/>
  <c r="F62" i="8"/>
  <c r="F59" i="8"/>
  <c r="G24" i="8"/>
  <c r="G26" i="8"/>
  <c r="G38" i="8"/>
  <c r="G19" i="8"/>
  <c r="G35" i="8"/>
  <c r="G59" i="8"/>
  <c r="G62" i="8"/>
  <c r="F33" i="8"/>
  <c r="F22" i="8"/>
  <c r="F34" i="8"/>
  <c r="F45" i="8"/>
  <c r="F47" i="8"/>
  <c r="F46" i="8"/>
  <c r="F48" i="8"/>
  <c r="F54" i="8"/>
  <c r="F55" i="8"/>
  <c r="F27" i="8"/>
  <c r="F29" i="8"/>
  <c r="F32" i="8"/>
  <c r="H31" i="8"/>
  <c r="H18" i="8"/>
  <c r="I20" i="8"/>
  <c r="I36" i="8"/>
  <c r="I37" i="8"/>
  <c r="I40" i="8"/>
  <c r="I42" i="8"/>
  <c r="I44" i="8"/>
  <c r="I50" i="8"/>
  <c r="I52" i="8"/>
  <c r="I39" i="8"/>
  <c r="I41" i="8"/>
  <c r="I43" i="8"/>
  <c r="I49" i="8"/>
  <c r="I51" i="8"/>
  <c r="I53" i="8"/>
  <c r="I57" i="8"/>
  <c r="I61" i="8"/>
  <c r="I63" i="8"/>
  <c r="I56" i="8"/>
  <c r="I58" i="8"/>
  <c r="I64" i="8"/>
  <c r="I24" i="8"/>
  <c r="I26" i="8"/>
  <c r="I19" i="8"/>
  <c r="I35" i="8"/>
  <c r="I38" i="8"/>
  <c r="I59" i="8"/>
  <c r="I62" i="8"/>
  <c r="H33" i="8"/>
  <c r="H22" i="8"/>
  <c r="H34" i="8"/>
  <c r="H45" i="8"/>
  <c r="H47" i="8"/>
  <c r="H46" i="8"/>
  <c r="H48" i="8"/>
  <c r="H54" i="8"/>
  <c r="H55" i="8"/>
  <c r="H27" i="8"/>
  <c r="H29" i="8"/>
  <c r="H32" i="8"/>
  <c r="L31" i="8"/>
  <c r="L18" i="8"/>
  <c r="L37" i="8"/>
  <c r="L20" i="8"/>
  <c r="L36" i="8"/>
  <c r="L39" i="8"/>
  <c r="L41" i="8"/>
  <c r="L43" i="8"/>
  <c r="L49" i="8"/>
  <c r="L51" i="8"/>
  <c r="L53" i="8"/>
  <c r="L40" i="8"/>
  <c r="L42" i="8"/>
  <c r="L44" i="8"/>
  <c r="L50" i="8"/>
  <c r="L52" i="8"/>
  <c r="L56" i="8"/>
  <c r="L58" i="8"/>
  <c r="L64" i="8"/>
  <c r="L57" i="8"/>
  <c r="L61" i="8"/>
  <c r="L63" i="8"/>
  <c r="M31" i="8"/>
  <c r="M18" i="8"/>
  <c r="M20" i="8"/>
  <c r="M36" i="8"/>
  <c r="M37" i="8"/>
  <c r="M40" i="8"/>
  <c r="M42" i="8"/>
  <c r="M44" i="8"/>
  <c r="M50" i="8"/>
  <c r="M52" i="8"/>
  <c r="M39" i="8"/>
  <c r="M41" i="8"/>
  <c r="M43" i="8"/>
  <c r="M49" i="8"/>
  <c r="M51" i="8"/>
  <c r="M53" i="8"/>
  <c r="M57" i="8"/>
  <c r="M61" i="8"/>
  <c r="M63" i="8"/>
  <c r="M56" i="8"/>
  <c r="M58" i="8"/>
  <c r="M64" i="8"/>
  <c r="N31" i="8"/>
  <c r="N18" i="8"/>
  <c r="N37" i="8"/>
  <c r="N20" i="8"/>
  <c r="N36" i="8"/>
  <c r="N39" i="8"/>
  <c r="N41" i="8"/>
  <c r="N43" i="8"/>
  <c r="N49" i="8"/>
  <c r="N51" i="8"/>
  <c r="N40" i="8"/>
  <c r="N42" i="8"/>
  <c r="N44" i="8"/>
  <c r="N50" i="8"/>
  <c r="N52" i="8"/>
  <c r="N56" i="8"/>
  <c r="N58" i="8"/>
  <c r="N64" i="8"/>
  <c r="N53" i="8"/>
  <c r="N57" i="8"/>
  <c r="N61" i="8"/>
  <c r="N63" i="8"/>
  <c r="F37" i="8"/>
  <c r="F20" i="8"/>
  <c r="F36" i="8"/>
  <c r="F39" i="8"/>
  <c r="F41" i="8"/>
  <c r="F43" i="8"/>
  <c r="F49" i="8"/>
  <c r="F51" i="8"/>
  <c r="F53" i="8"/>
  <c r="F40" i="8"/>
  <c r="F42" i="8"/>
  <c r="F44" i="8"/>
  <c r="F50" i="8"/>
  <c r="F52" i="8"/>
  <c r="F56" i="8"/>
  <c r="F58" i="8"/>
  <c r="F64" i="8"/>
  <c r="F57" i="8"/>
  <c r="F61" i="8"/>
  <c r="F63" i="8"/>
  <c r="G31" i="8"/>
  <c r="G18" i="8"/>
  <c r="G20" i="8"/>
  <c r="G36" i="8"/>
  <c r="G37" i="8"/>
  <c r="G40" i="8"/>
  <c r="G42" i="8"/>
  <c r="G44" i="8"/>
  <c r="G50" i="8"/>
  <c r="G52" i="8"/>
  <c r="G39" i="8"/>
  <c r="G41" i="8"/>
  <c r="G43" i="8"/>
  <c r="G49" i="8"/>
  <c r="G51" i="8"/>
  <c r="G53" i="8"/>
  <c r="G57" i="8"/>
  <c r="G61" i="8"/>
  <c r="G63" i="8"/>
  <c r="G56" i="8"/>
  <c r="G58" i="8"/>
  <c r="G64" i="8"/>
  <c r="G22" i="8"/>
  <c r="G34" i="8"/>
  <c r="G33" i="8"/>
  <c r="G46" i="8"/>
  <c r="G48" i="8"/>
  <c r="G45" i="8"/>
  <c r="G47" i="8"/>
  <c r="G55" i="8"/>
  <c r="G54" i="8"/>
  <c r="G32" i="8"/>
  <c r="G27" i="8"/>
  <c r="G29" i="8"/>
  <c r="I31" i="8"/>
  <c r="I18" i="8"/>
  <c r="H37" i="8"/>
  <c r="H20" i="8"/>
  <c r="H36" i="8"/>
  <c r="H39" i="8"/>
  <c r="H41" i="8"/>
  <c r="H43" i="8"/>
  <c r="H49" i="8"/>
  <c r="H51" i="8"/>
  <c r="H53" i="8"/>
  <c r="H40" i="8"/>
  <c r="H42" i="8"/>
  <c r="H44" i="8"/>
  <c r="H50" i="8"/>
  <c r="H52" i="8"/>
  <c r="H56" i="8"/>
  <c r="H58" i="8"/>
  <c r="H64" i="8"/>
  <c r="H57" i="8"/>
  <c r="H61" i="8"/>
  <c r="H63" i="8"/>
  <c r="H19" i="8"/>
  <c r="H35" i="8"/>
  <c r="H24" i="8"/>
  <c r="H26" i="8"/>
  <c r="H38" i="8"/>
  <c r="H62" i="8"/>
  <c r="H59" i="8"/>
  <c r="I22" i="8"/>
  <c r="I34" i="8"/>
  <c r="I33" i="8"/>
  <c r="I46" i="8"/>
  <c r="I48" i="8"/>
  <c r="I45" i="8"/>
  <c r="I47" i="8"/>
  <c r="I54" i="8"/>
  <c r="I55" i="8"/>
  <c r="I32" i="8"/>
  <c r="I27" i="8"/>
  <c r="I29" i="8"/>
  <c r="L19" i="8"/>
  <c r="L35" i="8"/>
  <c r="L24" i="8"/>
  <c r="L26" i="8"/>
  <c r="L38" i="8"/>
  <c r="L62" i="8"/>
  <c r="L59" i="8"/>
  <c r="L33" i="8"/>
  <c r="L22" i="8"/>
  <c r="L34" i="8"/>
  <c r="L45" i="8"/>
  <c r="L47" i="8"/>
  <c r="L46" i="8"/>
  <c r="L48" i="8"/>
  <c r="L54" i="8"/>
  <c r="L55" i="8"/>
  <c r="L27" i="8"/>
  <c r="L29" i="8"/>
  <c r="L32" i="8"/>
  <c r="M24" i="8"/>
  <c r="M26" i="8"/>
  <c r="M19" i="8"/>
  <c r="M35" i="8"/>
  <c r="M38" i="8"/>
  <c r="M59" i="8"/>
  <c r="M62" i="8"/>
  <c r="M22" i="8"/>
  <c r="M34" i="8"/>
  <c r="M33" i="8"/>
  <c r="M46" i="8"/>
  <c r="M48" i="8"/>
  <c r="M45" i="8"/>
  <c r="M47" i="8"/>
  <c r="M54" i="8"/>
  <c r="M55" i="8"/>
  <c r="M32" i="8"/>
  <c r="M27" i="8"/>
  <c r="M29" i="8"/>
  <c r="N19" i="8"/>
  <c r="N35" i="8"/>
  <c r="N24" i="8"/>
  <c r="N26" i="8"/>
  <c r="N38" i="8"/>
  <c r="N62" i="8"/>
  <c r="N59" i="8"/>
  <c r="N33" i="8"/>
  <c r="N22" i="8"/>
  <c r="N34" i="8"/>
  <c r="N45" i="8"/>
  <c r="N47" i="8"/>
  <c r="N46" i="8"/>
  <c r="N48" i="8"/>
  <c r="N54" i="8"/>
  <c r="N55" i="8"/>
  <c r="N27" i="8"/>
  <c r="N29" i="8"/>
  <c r="N32" i="8"/>
  <c r="J23" i="8"/>
  <c r="J27" i="8" l="1"/>
  <c r="J29" i="8"/>
  <c r="J32" i="8"/>
  <c r="K30" i="8" l="1"/>
  <c r="K28" i="8"/>
  <c r="K32" i="8"/>
  <c r="K27" i="8"/>
  <c r="K29" i="8"/>
  <c r="C27" i="8" l="1"/>
  <c r="C29" i="8"/>
  <c r="C32" i="8"/>
  <c r="D27" i="8"/>
  <c r="D29" i="8"/>
  <c r="D32" i="8"/>
  <c r="E32" i="8"/>
  <c r="E27" i="8"/>
  <c r="E29" i="8"/>
  <c r="J33" i="8" l="1"/>
  <c r="J34" i="8"/>
  <c r="J47" i="8"/>
  <c r="J48" i="8"/>
  <c r="J55" i="8"/>
  <c r="J22" i="8"/>
  <c r="J45" i="8"/>
  <c r="J46" i="8"/>
  <c r="J54" i="8"/>
  <c r="J30" i="8" l="1"/>
  <c r="J28" i="8"/>
  <c r="K20" i="8" l="1"/>
  <c r="K37" i="8"/>
  <c r="K42" i="8"/>
  <c r="K50" i="8"/>
  <c r="K39" i="8"/>
  <c r="K43" i="8"/>
  <c r="K51" i="8"/>
  <c r="K57" i="8"/>
  <c r="K63" i="8"/>
  <c r="K58" i="8"/>
  <c r="K36" i="8"/>
  <c r="K40" i="8"/>
  <c r="K44" i="8"/>
  <c r="K52" i="8"/>
  <c r="K41" i="8"/>
  <c r="K49" i="8"/>
  <c r="K53" i="8"/>
  <c r="K61" i="8"/>
  <c r="K56" i="8"/>
  <c r="K64" i="8"/>
  <c r="E23" i="8" l="1"/>
  <c r="D28" i="8"/>
  <c r="D30" i="8"/>
  <c r="E20" i="8"/>
  <c r="E37" i="8"/>
  <c r="E42" i="8"/>
  <c r="E50" i="8"/>
  <c r="E39" i="8"/>
  <c r="E43" i="8"/>
  <c r="E51" i="8"/>
  <c r="E57" i="8"/>
  <c r="E63" i="8"/>
  <c r="E58" i="8"/>
  <c r="E36" i="8"/>
  <c r="E40" i="8"/>
  <c r="E44" i="8"/>
  <c r="E52" i="8"/>
  <c r="E41" i="8"/>
  <c r="E49" i="8"/>
  <c r="E53" i="8"/>
  <c r="E61" i="8"/>
  <c r="E56" i="8"/>
  <c r="E64" i="8"/>
  <c r="K23" i="8"/>
  <c r="D6" i="8"/>
  <c r="D7" i="8"/>
  <c r="E30" i="8" l="1"/>
  <c r="E28" i="8"/>
  <c r="D10" i="8"/>
  <c r="D23" i="8" s="1"/>
  <c r="D9" i="8"/>
  <c r="D45" i="8" s="1"/>
  <c r="E18" i="8"/>
  <c r="E31" i="8"/>
  <c r="E26" i="8"/>
  <c r="E19" i="8"/>
  <c r="E59" i="8"/>
  <c r="E24" i="8"/>
  <c r="E38" i="8"/>
  <c r="E35" i="8"/>
  <c r="E62" i="8"/>
  <c r="D19" i="8"/>
  <c r="D24" i="8"/>
  <c r="D38" i="8"/>
  <c r="D59" i="8"/>
  <c r="D35" i="8"/>
  <c r="D26" i="8"/>
  <c r="D62" i="8"/>
  <c r="D31" i="8"/>
  <c r="D18" i="8"/>
  <c r="D20" i="8"/>
  <c r="D39" i="8"/>
  <c r="D43" i="8"/>
  <c r="D51" i="8"/>
  <c r="D40" i="8"/>
  <c r="D44" i="8"/>
  <c r="D52" i="8"/>
  <c r="D58" i="8"/>
  <c r="D57" i="8"/>
  <c r="D63" i="8"/>
  <c r="D37" i="8"/>
  <c r="D36" i="8"/>
  <c r="D41" i="8"/>
  <c r="D49" i="8"/>
  <c r="D53" i="8"/>
  <c r="D42" i="8"/>
  <c r="D50" i="8"/>
  <c r="D56" i="8"/>
  <c r="D64" i="8"/>
  <c r="D61" i="8"/>
  <c r="E22" i="8"/>
  <c r="E33" i="8"/>
  <c r="E48" i="8"/>
  <c r="E47" i="8"/>
  <c r="E54" i="8"/>
  <c r="E34" i="8"/>
  <c r="E46" i="8"/>
  <c r="E45" i="8"/>
  <c r="E55" i="8"/>
  <c r="D22" i="8"/>
  <c r="J31" i="8"/>
  <c r="J18" i="8"/>
  <c r="J37" i="8"/>
  <c r="J41" i="8"/>
  <c r="J53" i="8"/>
  <c r="J50" i="8"/>
  <c r="J64" i="8"/>
  <c r="J20" i="8"/>
  <c r="J39" i="8"/>
  <c r="J43" i="8"/>
  <c r="J51" i="8"/>
  <c r="J40" i="8"/>
  <c r="J44" i="8"/>
  <c r="J52" i="8"/>
  <c r="J58" i="8"/>
  <c r="J57" i="8"/>
  <c r="J63" i="8"/>
  <c r="J36" i="8"/>
  <c r="J49" i="8"/>
  <c r="J42" i="8"/>
  <c r="J56" i="8"/>
  <c r="J61" i="8"/>
  <c r="D55" i="8" l="1"/>
  <c r="D33" i="8"/>
  <c r="D47" i="8"/>
  <c r="D46" i="8"/>
  <c r="D48" i="8"/>
  <c r="D34" i="8"/>
  <c r="D54" i="8"/>
  <c r="K46" i="8"/>
  <c r="K22" i="8"/>
  <c r="K48" i="8"/>
  <c r="K54" i="8"/>
  <c r="K45" i="8"/>
  <c r="K55" i="8"/>
  <c r="K33" i="8"/>
  <c r="K47" i="8"/>
  <c r="K34" i="8"/>
  <c r="K18" i="8"/>
  <c r="K31" i="8"/>
  <c r="K24" i="8" l="1"/>
  <c r="K19" i="8"/>
  <c r="K38" i="8"/>
  <c r="K62" i="8"/>
  <c r="K26" i="8"/>
  <c r="K35" i="8"/>
  <c r="K59" i="8"/>
  <c r="J19" i="8"/>
  <c r="J24" i="8"/>
  <c r="J38" i="8"/>
  <c r="J59" i="8"/>
  <c r="J35" i="8"/>
  <c r="J26" i="8"/>
  <c r="J62" i="8"/>
  <c r="C10" i="8" l="1"/>
  <c r="C23" i="8" s="1"/>
  <c r="C7" i="8"/>
  <c r="C6" i="8"/>
  <c r="C35" i="8" l="1"/>
  <c r="C24" i="8"/>
  <c r="C38" i="8"/>
  <c r="C19" i="8"/>
  <c r="C59" i="8"/>
  <c r="C26" i="8"/>
  <c r="C62" i="8"/>
  <c r="C30" i="8"/>
  <c r="C28" i="8"/>
  <c r="C9" i="8"/>
  <c r="C37" i="8"/>
  <c r="C41" i="8"/>
  <c r="C49" i="8"/>
  <c r="C53" i="8"/>
  <c r="C61" i="8"/>
  <c r="C20" i="8"/>
  <c r="C40" i="8"/>
  <c r="C44" i="8"/>
  <c r="C52" i="8"/>
  <c r="C58" i="8"/>
  <c r="C39" i="8"/>
  <c r="C43" i="8"/>
  <c r="C51" i="8"/>
  <c r="C57" i="8"/>
  <c r="C63" i="8"/>
  <c r="C36" i="8"/>
  <c r="C42" i="8"/>
  <c r="C50" i="8"/>
  <c r="C56" i="8"/>
  <c r="C64" i="8"/>
  <c r="C18" i="8"/>
  <c r="C31" i="8" l="1"/>
  <c r="C33" i="8"/>
  <c r="C47" i="8"/>
  <c r="C22" i="8"/>
  <c r="C46" i="8"/>
  <c r="C54" i="8"/>
  <c r="C45" i="8"/>
  <c r="C55" i="8"/>
  <c r="C34" i="8"/>
  <c r="C48" i="8"/>
</calcChain>
</file>

<file path=xl/comments1.xml><?xml version="1.0" encoding="utf-8"?>
<comments xmlns="http://schemas.openxmlformats.org/spreadsheetml/2006/main">
  <authors>
    <author>Fernando Kuninari</author>
  </authors>
  <commentList>
    <comment ref="C8" authorId="0">
      <text>
        <r>
          <rPr>
            <b/>
            <sz val="9"/>
            <color indexed="81"/>
            <rFont val="Tahoma"/>
            <family val="2"/>
          </rPr>
          <t>Estimou-se que este produto poderia ser levado a uma distância máxima de 50 km para garantir a manutenção de suas características, portanto, uma usina local de concreto deve ser baseada a cada 100 km uma da outra. Deste modo a DTM adotada é de 25 km.</t>
        </r>
      </text>
    </comment>
    <comment ref="C11" authorId="0">
      <text>
        <r>
          <rPr>
            <b/>
            <sz val="9"/>
            <color indexed="81"/>
            <rFont val="Tahoma"/>
            <family val="2"/>
          </rPr>
          <t>Estimou-se que a cada 60 km há uma área de jazida para transporte do material em questão. Sendo assim, a DTM adotada é de 15 km.</t>
        </r>
      </text>
    </comment>
  </commentList>
</comments>
</file>

<file path=xl/comments2.xml><?xml version="1.0" encoding="utf-8"?>
<comments xmlns="http://schemas.openxmlformats.org/spreadsheetml/2006/main">
  <authors>
    <author>Carolina Dorte dos Santos</author>
  </authors>
  <commentList>
    <comment ref="E2" authorId="0">
      <text>
        <r>
          <rPr>
            <b/>
            <sz val="9"/>
            <color indexed="81"/>
            <rFont val="Tahoma"/>
            <charset val="1"/>
          </rPr>
          <t>Ponto da Rodovia mais próximo ao fornecedor</t>
        </r>
      </text>
    </comment>
    <comment ref="F2" authorId="0">
      <text>
        <r>
          <rPr>
            <b/>
            <sz val="9"/>
            <color indexed="81"/>
            <rFont val="Tahoma"/>
            <charset val="1"/>
          </rPr>
          <t>Distância do fornecedor até o ponto mais próximo da rodovia.</t>
        </r>
        <r>
          <rPr>
            <sz val="9"/>
            <color indexed="81"/>
            <rFont val="Tahoma"/>
            <charset val="1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<sst xmlns="http://schemas.openxmlformats.org/spreadsheetml/2006/main" count="7189" uniqueCount="744">
  <si>
    <t xml:space="preserve">Areal Rua Nova </t>
  </si>
  <si>
    <t xml:space="preserve">73 8806-6323 </t>
  </si>
  <si>
    <t xml:space="preserve">Areial do Canta Galo   </t>
  </si>
  <si>
    <t xml:space="preserve">73 9806-2424 </t>
  </si>
  <si>
    <t>Eunápolis</t>
  </si>
  <si>
    <t>Itabuna</t>
  </si>
  <si>
    <t>Teixeira de Freitas</t>
  </si>
  <si>
    <t>Cidade</t>
  </si>
  <si>
    <t>Empresa</t>
  </si>
  <si>
    <t>Contato</t>
  </si>
  <si>
    <t>Texeira de Freitas</t>
  </si>
  <si>
    <t>Britaki Brita e Materiais de Construcao</t>
  </si>
  <si>
    <t>73 3261-0071</t>
  </si>
  <si>
    <t>Itapebi</t>
  </si>
  <si>
    <t>Brita</t>
  </si>
  <si>
    <t>Feira de Santana</t>
  </si>
  <si>
    <t>Cimento</t>
  </si>
  <si>
    <t xml:space="preserve">C S Cimentosul </t>
  </si>
  <si>
    <t xml:space="preserve">(73) 3291-0673 </t>
  </si>
  <si>
    <t>San Fraco - Jardim Caraípe</t>
  </si>
  <si>
    <t>(73) 3291-7909</t>
  </si>
  <si>
    <t>Explosivos</t>
  </si>
  <si>
    <t>Kinkas Explosivos</t>
  </si>
  <si>
    <t>(75) 3623-1540</t>
  </si>
  <si>
    <t>Dist. (km)</t>
  </si>
  <si>
    <t>Trecho (km)</t>
  </si>
  <si>
    <t>João Monlevade</t>
  </si>
  <si>
    <t>São José Material de Construção</t>
  </si>
  <si>
    <t>Pedreira Rio Casca Ltda Me</t>
  </si>
  <si>
    <t>Areia</t>
  </si>
  <si>
    <t>Manhuaçu</t>
  </si>
  <si>
    <t>Geral Maq</t>
  </si>
  <si>
    <t>Carapina, ES</t>
  </si>
  <si>
    <t>(27) 3328-6245</t>
  </si>
  <si>
    <t>Ouro Preto Comércio e Serviços Minerários Ltda</t>
  </si>
  <si>
    <t>Dyno Nobel Brasil</t>
  </si>
  <si>
    <t>Nitronel</t>
  </si>
  <si>
    <t>(31) 3857-1438</t>
  </si>
  <si>
    <t>Rio Casca</t>
  </si>
  <si>
    <t>Britanite</t>
  </si>
  <si>
    <t>Mizu Cimentos</t>
  </si>
  <si>
    <t>(27) 3288-4159</t>
  </si>
  <si>
    <t>(27) 3348-6666</t>
  </si>
  <si>
    <t>(33) 3221-5486 / 4525</t>
  </si>
  <si>
    <t>(27) 3341-5711</t>
  </si>
  <si>
    <t>(31) 3831-6998</t>
  </si>
  <si>
    <t>Ipiaú</t>
  </si>
  <si>
    <t>Km da BR</t>
  </si>
  <si>
    <t>Lote 1</t>
  </si>
  <si>
    <t>Dist. Média Trecho (km)</t>
  </si>
  <si>
    <t>Dist. Média + Extra (km)</t>
  </si>
  <si>
    <t>Dist. Média (km)</t>
  </si>
  <si>
    <t>Ponderação</t>
  </si>
  <si>
    <t>Dist. Média Total (km)</t>
  </si>
  <si>
    <t>dist. Rodovia total</t>
  </si>
  <si>
    <t>Espirito Santo</t>
  </si>
  <si>
    <t>Km da Rodovia</t>
  </si>
  <si>
    <t>Minas Gerais</t>
  </si>
  <si>
    <t>Marechal Floriano</t>
  </si>
  <si>
    <t>Vitória</t>
  </si>
  <si>
    <t>Carapina</t>
  </si>
  <si>
    <t>Material Demolido</t>
  </si>
  <si>
    <t>Viana</t>
  </si>
  <si>
    <t>Domingos Martins</t>
  </si>
  <si>
    <t>Venda Nova do imigrante</t>
  </si>
  <si>
    <t>Conceição do Castelo</t>
  </si>
  <si>
    <t>Ibatiba</t>
  </si>
  <si>
    <t>Governador Valadares</t>
  </si>
  <si>
    <t>Dom Silvério</t>
  </si>
  <si>
    <t>Itabira</t>
  </si>
  <si>
    <t>Conceição do Jacuipe</t>
  </si>
  <si>
    <t>Conceição da Feira</t>
  </si>
  <si>
    <t>Cruz das Almas</t>
  </si>
  <si>
    <t>Sapeaçu</t>
  </si>
  <si>
    <t>Santo Antônio de Jesus</t>
  </si>
  <si>
    <t>Presidente Tancredo Neves</t>
  </si>
  <si>
    <t>Teolândia</t>
  </si>
  <si>
    <t>Gandu</t>
  </si>
  <si>
    <t>Ibirapitanga</t>
  </si>
  <si>
    <t>Ubaitaba</t>
  </si>
  <si>
    <t>Itajuípe</t>
  </si>
  <si>
    <t>Buerarema</t>
  </si>
  <si>
    <t>São José da Vitória</t>
  </si>
  <si>
    <t>Itagimirim</t>
  </si>
  <si>
    <t>Itabela</t>
  </si>
  <si>
    <t>Itamaraju</t>
  </si>
  <si>
    <t>Posto da Mata</t>
  </si>
  <si>
    <t>Cachoeira do itapemirim</t>
  </si>
  <si>
    <t>Pedreira Indaiá Ltda</t>
  </si>
  <si>
    <t>(28) 3546-2252</t>
  </si>
  <si>
    <t>Itabira agroindustrial - grupo são joão</t>
  </si>
  <si>
    <t>Vespasiano</t>
  </si>
  <si>
    <t>Liz</t>
  </si>
  <si>
    <t>031 2138-2200</t>
  </si>
  <si>
    <t>Lote XX</t>
  </si>
  <si>
    <t>final BR</t>
  </si>
  <si>
    <t>inicio BR</t>
  </si>
  <si>
    <t>inicio (km)</t>
  </si>
  <si>
    <t>final (km)</t>
  </si>
  <si>
    <t>Mat. Demolido</t>
  </si>
  <si>
    <t>Teófilo Otoni - MG</t>
  </si>
  <si>
    <t>Emex Explosivos</t>
  </si>
  <si>
    <t>(33) 3521-5201</t>
  </si>
  <si>
    <t>Arcomex</t>
  </si>
  <si>
    <t>(62) 3331-3328</t>
  </si>
  <si>
    <t>Pirenápolis - GO</t>
  </si>
  <si>
    <t>Arfel Serviços</t>
  </si>
  <si>
    <t>(31) 3296-6369</t>
  </si>
  <si>
    <t>Belo Horizonte - MG</t>
  </si>
  <si>
    <t>Ecsel Explosivos</t>
  </si>
  <si>
    <t>(62) 3546-3030</t>
  </si>
  <si>
    <t>Goiânia - GO</t>
  </si>
  <si>
    <t>Magnun Explosivos</t>
  </si>
  <si>
    <t>(37) 3242-1166</t>
  </si>
  <si>
    <t>Itaúna - MG</t>
  </si>
  <si>
    <t>Orica Brasil Explosivos</t>
  </si>
  <si>
    <t>(31) 3223-8127</t>
  </si>
  <si>
    <t>SET Explosivos</t>
  </si>
  <si>
    <t>(62) 3225-8555</t>
  </si>
  <si>
    <t>Vma Sismografia</t>
  </si>
  <si>
    <t>(31) 3221-2000</t>
  </si>
  <si>
    <t>Votorantim Cimentos (CD)</t>
  </si>
  <si>
    <t>(62) 3284-7684</t>
  </si>
  <si>
    <t>Aparecida de Goiânia - GO</t>
  </si>
  <si>
    <t>Cimpor (F)</t>
  </si>
  <si>
    <t>Cezarina - GO</t>
  </si>
  <si>
    <t>Cocalzinho de Goiás - GO</t>
  </si>
  <si>
    <t>Descrição</t>
  </si>
  <si>
    <t>Código</t>
  </si>
  <si>
    <t>Transporte de Mourão de Concreto</t>
  </si>
  <si>
    <t>Transporte de BGS</t>
  </si>
  <si>
    <t>Transporte de Entulho</t>
  </si>
  <si>
    <t>Transporte de Agregados</t>
  </si>
  <si>
    <t>Transporte de Areia</t>
  </si>
  <si>
    <t>Transporte de Brita</t>
  </si>
  <si>
    <t>Transporte de Cimento Portland</t>
  </si>
  <si>
    <t>Tranporte Local de Concreto</t>
  </si>
  <si>
    <t>Transporte de Material Demolido/Limpeza</t>
  </si>
  <si>
    <t>Transporte de Explosivos</t>
  </si>
  <si>
    <t>Transporte de Material de Jazida</t>
  </si>
  <si>
    <t>Transporte de Cimento Asfáltico</t>
  </si>
  <si>
    <t>DMT</t>
  </si>
  <si>
    <t>Lote 2</t>
  </si>
  <si>
    <t>Lote 3</t>
  </si>
  <si>
    <t>Lote 4</t>
  </si>
  <si>
    <t>Lote 5</t>
  </si>
  <si>
    <t>Lote 6</t>
  </si>
  <si>
    <t>Lote 7</t>
  </si>
  <si>
    <t>Uberlândia - MG</t>
  </si>
  <si>
    <t>AREIA DELTA LTDA</t>
  </si>
  <si>
    <t>Uberaba - MG</t>
  </si>
  <si>
    <t>brita</t>
  </si>
  <si>
    <t>Minas Gerais 5B</t>
  </si>
  <si>
    <t>Betim</t>
  </si>
  <si>
    <t>Juatuba</t>
  </si>
  <si>
    <t>Pará de Minas</t>
  </si>
  <si>
    <t>Divinopolis</t>
  </si>
  <si>
    <t>Nova Serrana</t>
  </si>
  <si>
    <t>`</t>
  </si>
  <si>
    <t>Lagoa da Prata</t>
  </si>
  <si>
    <t>Araxá</t>
  </si>
  <si>
    <t>Sacramento</t>
  </si>
  <si>
    <t>Uberaba</t>
  </si>
  <si>
    <t>Itauna</t>
  </si>
  <si>
    <t>Bom despacho</t>
  </si>
  <si>
    <t>Pedro Leopoldo</t>
  </si>
  <si>
    <t>Lafarge</t>
  </si>
  <si>
    <t>Santa Luzia</t>
  </si>
  <si>
    <t>Arcos</t>
  </si>
  <si>
    <t>DYNO NOBEL BRASIL LTDA</t>
  </si>
  <si>
    <t>PIROBRAS – INDUSTRIAL LTDA</t>
  </si>
  <si>
    <t>Início</t>
  </si>
  <si>
    <t>Luz</t>
  </si>
  <si>
    <t>Campos altos</t>
  </si>
  <si>
    <t>Campo Florido</t>
  </si>
  <si>
    <t>Fim</t>
  </si>
  <si>
    <t>Minas Gerais 5A</t>
  </si>
  <si>
    <t>Araporã</t>
  </si>
  <si>
    <t>Centralina</t>
  </si>
  <si>
    <t>Canápolis</t>
  </si>
  <si>
    <t>monte Alegre de minas</t>
  </si>
  <si>
    <t>Ituiutaba</t>
  </si>
  <si>
    <t>Prata</t>
  </si>
  <si>
    <t xml:space="preserve">Campo Florido </t>
  </si>
  <si>
    <t>comendador gomes</t>
  </si>
  <si>
    <t>Frutal</t>
  </si>
  <si>
    <t>Fronteira</t>
  </si>
  <si>
    <t>Anápolis</t>
  </si>
  <si>
    <t>Aparecida de Goiânia</t>
  </si>
  <si>
    <t>Disbral</t>
  </si>
  <si>
    <t>Cezarina</t>
  </si>
  <si>
    <t>Cocalzinho de goiás</t>
  </si>
  <si>
    <t>Alexânia</t>
  </si>
  <si>
    <t>Abadiânia</t>
  </si>
  <si>
    <t>Goianápolis</t>
  </si>
  <si>
    <t>Goiânia</t>
  </si>
  <si>
    <t>Hidrolândia</t>
  </si>
  <si>
    <t>Piracanjuba</t>
  </si>
  <si>
    <t>Professor Jamil</t>
  </si>
  <si>
    <t>Pontalina</t>
  </si>
  <si>
    <t>Morrinhos</t>
  </si>
  <si>
    <t>Goiatuba</t>
  </si>
  <si>
    <t>Buriti Alegre</t>
  </si>
  <si>
    <t>Itumbiara</t>
  </si>
  <si>
    <t>Brasilia</t>
  </si>
  <si>
    <t>Sobradinho</t>
  </si>
  <si>
    <t>Ciplan</t>
  </si>
  <si>
    <t xml:space="preserve">ENGEXPLO DESMONTE E EXPLOSIVOS LTDA FILIAL 4 </t>
  </si>
  <si>
    <t>BA</t>
  </si>
  <si>
    <t>ES</t>
  </si>
  <si>
    <t>MG</t>
  </si>
  <si>
    <t>GO</t>
  </si>
  <si>
    <t>TO</t>
  </si>
  <si>
    <t>DF</t>
  </si>
  <si>
    <t>MS</t>
  </si>
  <si>
    <t>MT</t>
  </si>
  <si>
    <t>DTM</t>
  </si>
  <si>
    <t>Pirenópolis</t>
  </si>
  <si>
    <t>Jaraguá</t>
  </si>
  <si>
    <t>Uruaçu</t>
  </si>
  <si>
    <t>Porangatu</t>
  </si>
  <si>
    <t>Fonte DNIT</t>
  </si>
  <si>
    <t>Minas Gerais L4</t>
  </si>
  <si>
    <t>Goias L4</t>
  </si>
  <si>
    <t>Transporte de Local de Concreto</t>
  </si>
  <si>
    <t>Transporte de Material de Limpeza</t>
  </si>
  <si>
    <t>Transporte Comercial - Explosivo</t>
  </si>
  <si>
    <t>Reforço do Sub Leito - Transporte</t>
  </si>
  <si>
    <t>Transporte de Mat. de Jazida - Cam. Basculante</t>
  </si>
  <si>
    <t>Transporte Comercial de Asfalto Diluido</t>
  </si>
  <si>
    <t>Transp. Local  Material Betuminoso</t>
  </si>
  <si>
    <t>Transporte Comercial de Cimento Asfaltico</t>
  </si>
  <si>
    <t>Transporte de Mistura CBUQ - Cam.Basc.</t>
  </si>
  <si>
    <t>Transporte de Filler - Cam. Basculante</t>
  </si>
  <si>
    <t>Transporte Comercial de Emulsão Asfaltica</t>
  </si>
  <si>
    <t>Transporte de Material Demolido - Cam.Basc.</t>
  </si>
  <si>
    <t>Transporte do material escavado da base</t>
  </si>
  <si>
    <t>Transporte de Tubo Conc.Armado dn 1,00 m</t>
  </si>
  <si>
    <t>Transporte de Tubo Conc.Poroso dn 0,20 m</t>
  </si>
  <si>
    <t>Transporte de Solo Local / Selo Argila</t>
  </si>
  <si>
    <t>Transporte da Semeadura</t>
  </si>
  <si>
    <t>Transporte de graminea</t>
  </si>
  <si>
    <t>Transporte de Aço - Cam. Carroceria</t>
  </si>
  <si>
    <t>Transporte de Forma - Cam. Carroceria</t>
  </si>
  <si>
    <t>Transporte em Caminhão Carroceria de 4 t</t>
  </si>
  <si>
    <t>Transporte de Material Fresado - Cam.Basc.</t>
  </si>
  <si>
    <t>Transporte de Solo - Cam.Basculante</t>
  </si>
  <si>
    <t>Transporte Mistura -Cam. Basculante</t>
  </si>
  <si>
    <t>Transporte de arame farpado - Cam.Carroceria</t>
  </si>
  <si>
    <t>Transporte da Grama</t>
  </si>
  <si>
    <t>Transporte de andaimes</t>
  </si>
  <si>
    <t>Transporte de forma</t>
  </si>
  <si>
    <t>Transporte em Caminhão Carroceria c/ guind.</t>
  </si>
  <si>
    <t>Transporte de entulho</t>
  </si>
  <si>
    <t>Transporte mat. p/ argamassa  - Cam. Basc.</t>
  </si>
  <si>
    <t>Transporte material p/ de Alvenaria - Cam. Basc.</t>
  </si>
  <si>
    <t>Transporte de Outros Materiais</t>
  </si>
  <si>
    <t>Transporte de rachão</t>
  </si>
  <si>
    <t>Transporte do Material para Recomposição</t>
  </si>
  <si>
    <t>Transporte da Semente</t>
  </si>
  <si>
    <t>Transporte de caixa gabião</t>
  </si>
  <si>
    <t>Transporte das Mudas</t>
  </si>
  <si>
    <t>Transporte de tela - Cam.Carroceria</t>
  </si>
  <si>
    <t>Abadiania - GO</t>
  </si>
  <si>
    <t>lafarge (CD)</t>
  </si>
  <si>
    <t>Ciplan (CD)</t>
  </si>
  <si>
    <t>Goiania - GO</t>
  </si>
  <si>
    <t xml:space="preserve">Desmontex </t>
  </si>
  <si>
    <t>Uberlândia</t>
  </si>
  <si>
    <t>Desmontex</t>
  </si>
  <si>
    <t>Papagaios</t>
  </si>
  <si>
    <t>fronteira</t>
  </si>
  <si>
    <t>centralina</t>
  </si>
  <si>
    <t>Professor jamil</t>
  </si>
  <si>
    <t>Asfalto Diluído</t>
  </si>
  <si>
    <t>Betim - MG</t>
  </si>
  <si>
    <t>São José do Rio Preto - SP</t>
  </si>
  <si>
    <t>itumbiara - GO</t>
  </si>
  <si>
    <t>Brasília - DF</t>
  </si>
  <si>
    <t>Grecca</t>
  </si>
  <si>
    <t>31| 2104-1300</t>
  </si>
  <si>
    <t>|17| 3216-4195</t>
  </si>
  <si>
    <t>Betunel</t>
  </si>
  <si>
    <t>(34) 2101-1000</t>
  </si>
  <si>
    <t>(62) 3245-1855</t>
  </si>
  <si>
    <t>(62) 4017-2500</t>
  </si>
  <si>
    <t>Centro Oeste Asfaltos Ltda.</t>
  </si>
  <si>
    <t>(61) 3362-8787</t>
  </si>
  <si>
    <t>(61) 3362-8788</t>
  </si>
  <si>
    <t>(64) 3432-1006</t>
  </si>
  <si>
    <t>Emam</t>
  </si>
  <si>
    <t>Ibireté - MG</t>
  </si>
  <si>
    <t>Candéias</t>
  </si>
  <si>
    <t>Vitória - ES</t>
  </si>
  <si>
    <t>|63| 3571-8075</t>
  </si>
  <si>
    <t>Palmas - TO</t>
  </si>
  <si>
    <t>(62) 3245-1856</t>
  </si>
  <si>
    <t>(61) 3612-7100</t>
  </si>
  <si>
    <t>Gurupí - TO</t>
  </si>
  <si>
    <t>Votorantim (CD)</t>
  </si>
  <si>
    <t>(63) 3217-3175</t>
  </si>
  <si>
    <t>Palmas</t>
  </si>
  <si>
    <t>Paraíso do Tocantins</t>
  </si>
  <si>
    <t>Pugmil</t>
  </si>
  <si>
    <t>Nova Rosalândia</t>
  </si>
  <si>
    <t>Oliveira de Fátima</t>
  </si>
  <si>
    <t>Fátima</t>
  </si>
  <si>
    <t>Santa Rita do Tocantins</t>
  </si>
  <si>
    <t>Crixas do Tocantins</t>
  </si>
  <si>
    <t>Aliança do Tocantins</t>
  </si>
  <si>
    <t>Gurupi</t>
  </si>
  <si>
    <t>Cariri do Tocantins</t>
  </si>
  <si>
    <t>Figueirópolis</t>
  </si>
  <si>
    <t>Alvorada</t>
  </si>
  <si>
    <t>Campos Verdes - GO</t>
  </si>
  <si>
    <t>Jequitiba Explosivos</t>
  </si>
  <si>
    <t>(62) 3351-6176</t>
  </si>
  <si>
    <t>Cocalzinho de goiás - GO</t>
  </si>
  <si>
    <t>Araguari</t>
  </si>
  <si>
    <t>Delta</t>
  </si>
  <si>
    <t>(34) 3325-1209</t>
  </si>
  <si>
    <t>Cristalina</t>
  </si>
  <si>
    <t>Campo Alegre de Goiás</t>
  </si>
  <si>
    <t>Catalão</t>
  </si>
  <si>
    <t>(34) 2101-1001</t>
  </si>
  <si>
    <t>Cristalina - GO</t>
  </si>
  <si>
    <t>Sobradinho - DF</t>
  </si>
  <si>
    <t>Brasilia - DF</t>
  </si>
  <si>
    <t>Lote 3 - GO</t>
  </si>
  <si>
    <t>Lote 3 - TO</t>
  </si>
  <si>
    <t>Lote 4 - GO</t>
  </si>
  <si>
    <t>MS BR163</t>
  </si>
  <si>
    <t>Mundo Novo</t>
  </si>
  <si>
    <t>Naviraí</t>
  </si>
  <si>
    <t>Caarapó</t>
  </si>
  <si>
    <t>Dourados</t>
  </si>
  <si>
    <t>Rio Brilhante</t>
  </si>
  <si>
    <t>Campo Grande</t>
  </si>
  <si>
    <t>Jaraguari</t>
  </si>
  <si>
    <t>São Gabriel do Oeste</t>
  </si>
  <si>
    <t>Coxim</t>
  </si>
  <si>
    <t>Pedreira Santa Marta Ltda</t>
  </si>
  <si>
    <t>Itaporã</t>
  </si>
  <si>
    <t>PEDREIRA SAO JERONIMO LTDA FILIAL 2</t>
  </si>
  <si>
    <t>Nova alvorada do sul</t>
  </si>
  <si>
    <t>Rio Verde de Mato Grosso</t>
  </si>
  <si>
    <t>Votorantim CD</t>
  </si>
  <si>
    <t>Tec Ramser Explosivos</t>
  </si>
  <si>
    <t xml:space="preserve">(67) 3324-2003 </t>
  </si>
  <si>
    <t>Eldorado</t>
  </si>
  <si>
    <t>Douradina</t>
  </si>
  <si>
    <t>Bandeirantes</t>
  </si>
  <si>
    <t>Pedro Gomes</t>
  </si>
  <si>
    <t>Sonora</t>
  </si>
  <si>
    <t>(43) 3426-6611</t>
  </si>
  <si>
    <t>Apucarana - PR</t>
  </si>
  <si>
    <t>|67| 3391-1932</t>
  </si>
  <si>
    <t>Campo Grande - MS</t>
  </si>
  <si>
    <t>MS BR267</t>
  </si>
  <si>
    <t>AREIAL EXTRACAO E COMERCIO DE AREIA LTDA</t>
  </si>
  <si>
    <t>Presidente Epitácio</t>
  </si>
  <si>
    <t>Bataguassu</t>
  </si>
  <si>
    <t>Casa Verde</t>
  </si>
  <si>
    <t>Nova Aldorada do sul</t>
  </si>
  <si>
    <t>(18) 3222-3057</t>
  </si>
  <si>
    <t>Presidente Prudente - SP</t>
  </si>
  <si>
    <t>MS BR262</t>
  </si>
  <si>
    <t>Três Lagoas</t>
  </si>
  <si>
    <t>DISTRIBUIDORA DE CIMENTOS TRES LAGOAS</t>
  </si>
  <si>
    <t>(67) 3522-5973</t>
  </si>
  <si>
    <t xml:space="preserve">COMPANHIA CIMENTO PORTLAND ITAU  </t>
  </si>
  <si>
    <t>Ribas do Rio pardo</t>
  </si>
  <si>
    <t>Arapuá</t>
  </si>
  <si>
    <t>Agua Clara</t>
  </si>
  <si>
    <t>Ribas do Rio Pardo</t>
  </si>
  <si>
    <t>Lote 6A</t>
  </si>
  <si>
    <t>6A</t>
  </si>
  <si>
    <t>Matex</t>
  </si>
  <si>
    <t>(65) 3682-2907</t>
  </si>
  <si>
    <t>Madre de Deus</t>
  </si>
  <si>
    <t>(71) 3601-9690</t>
  </si>
  <si>
    <t>(71) 3604-4104</t>
  </si>
  <si>
    <t>(27) 3345-5852</t>
  </si>
  <si>
    <t>(31) 9236-0750</t>
  </si>
  <si>
    <t>Material</t>
  </si>
  <si>
    <t>Goias</t>
  </si>
  <si>
    <t>Tocantins</t>
  </si>
  <si>
    <t>Cuiabá - MT</t>
  </si>
  <si>
    <t>(65) 3667-1405</t>
  </si>
  <si>
    <t>(65) 3667-6616</t>
  </si>
  <si>
    <t>(65) 8119-2256</t>
  </si>
  <si>
    <t>Várzea Grande - MT</t>
  </si>
  <si>
    <t>Rondonópolis</t>
  </si>
  <si>
    <t>Jaciara</t>
  </si>
  <si>
    <t>Cuiabá</t>
  </si>
  <si>
    <t>Jangada</t>
  </si>
  <si>
    <t>Rosario Oeste</t>
  </si>
  <si>
    <t>Nobres</t>
  </si>
  <si>
    <t>Nova Mutum</t>
  </si>
  <si>
    <t>Lucas do Rio Verde</t>
  </si>
  <si>
    <t>Sorriso</t>
  </si>
  <si>
    <t>Vera</t>
  </si>
  <si>
    <t>Sinop</t>
  </si>
  <si>
    <t>Asfalto Diluido</t>
  </si>
  <si>
    <t>Ciplan (depósito)</t>
  </si>
  <si>
    <t>Várzea Grande</t>
  </si>
  <si>
    <t>(67) 3324-2003</t>
  </si>
  <si>
    <t>(65) 3667-0700</t>
  </si>
  <si>
    <t>(28) 3522-6196</t>
  </si>
  <si>
    <t>Mizu Cimentos (F)</t>
  </si>
  <si>
    <t>Mizu (CD)</t>
  </si>
  <si>
    <t>Edealina</t>
  </si>
  <si>
    <t>Votorantim (F)</t>
  </si>
  <si>
    <t>(64) 3430-8028</t>
  </si>
  <si>
    <t xml:space="preserve"> (67) 3393-9780</t>
  </si>
  <si>
    <t>Lafarge (CD)</t>
  </si>
  <si>
    <t>Lafarge (F)</t>
  </si>
  <si>
    <t>Holcim (F)</t>
  </si>
  <si>
    <t>FEIRA DE SANTANA</t>
  </si>
  <si>
    <t>SÃO GONÇALO DOS CAMPOS</t>
  </si>
  <si>
    <t>CACHOEIRA</t>
  </si>
  <si>
    <t>Valença</t>
  </si>
  <si>
    <t>Camamu</t>
  </si>
  <si>
    <t>ILHÉUS</t>
  </si>
  <si>
    <t>Una</t>
  </si>
  <si>
    <t>ITAPEBI</t>
  </si>
  <si>
    <t>EUNÁPOLIS</t>
  </si>
  <si>
    <t>GUARATINGA</t>
  </si>
  <si>
    <t>ITAMARAJU</t>
  </si>
  <si>
    <t>TEIXEIRA DE FREITAS</t>
  </si>
  <si>
    <t>Lote1 - BA</t>
  </si>
  <si>
    <t>CONCEIÇÃO DO JACUÍPE</t>
  </si>
  <si>
    <t>MURITIBA</t>
  </si>
  <si>
    <t>CONCEIÇÃO DO ALMEIDA</t>
  </si>
  <si>
    <t>UBAITABA</t>
  </si>
  <si>
    <t>URUÇUCA</t>
  </si>
  <si>
    <t>ITABUNA</t>
  </si>
  <si>
    <t>MUCURI</t>
  </si>
  <si>
    <t>Cachoeira</t>
  </si>
  <si>
    <t>Governador Mangabeira</t>
  </si>
  <si>
    <t>Muritiba</t>
  </si>
  <si>
    <t>Conceição de Almeida</t>
  </si>
  <si>
    <t>Wenceslau guimarães</t>
  </si>
  <si>
    <t>Camacan</t>
  </si>
  <si>
    <t>Lote 2 - ES</t>
  </si>
  <si>
    <t>Viana - ES</t>
  </si>
  <si>
    <t>Domingos Martins - ES</t>
  </si>
  <si>
    <t>Venda Nova do Imigrante - ES</t>
  </si>
  <si>
    <t>Conceição do Castelo - ES</t>
  </si>
  <si>
    <t>Ibatiba - ES</t>
  </si>
  <si>
    <t>Iúna - ES</t>
  </si>
  <si>
    <t>Irupi - ES</t>
  </si>
  <si>
    <t>Santa Maria - ES</t>
  </si>
  <si>
    <t>Santa Rita de São Domingos</t>
  </si>
  <si>
    <t>Lote 2 - MG</t>
  </si>
  <si>
    <t>São Domingos do Prata - MG</t>
  </si>
  <si>
    <t>João Monlevade - MG</t>
  </si>
  <si>
    <t>Rio Casca - MG</t>
  </si>
  <si>
    <t>Martim Soares</t>
  </si>
  <si>
    <t>Reduto</t>
  </si>
  <si>
    <t>Santa Margarida</t>
  </si>
  <si>
    <t>Abre Campo</t>
  </si>
  <si>
    <t>Bela Vista de Minas</t>
  </si>
  <si>
    <t>Status</t>
  </si>
  <si>
    <t>km</t>
  </si>
  <si>
    <t>dist</t>
  </si>
  <si>
    <t>M. Ribeiro de Freitas Transporte Me</t>
  </si>
  <si>
    <t>Licenciamento</t>
  </si>
  <si>
    <t>CARLEONE NUNES</t>
  </si>
  <si>
    <t>Alex Sandro Aleluia de Brito</t>
  </si>
  <si>
    <t>FABROLIM COMÉRCIO E INDÚSTRIA DE ESTRUTURA DE CIMENTO LTDA</t>
  </si>
  <si>
    <t>Alfa Materiais Para Construcao de Camamu Ltda Me</t>
  </si>
  <si>
    <t>CLEIDE TAVARES DA SILVA-ME</t>
  </si>
  <si>
    <t>TOP ENGENHARIA LTDA</t>
  </si>
  <si>
    <t>MINERAÇÃO SANTA FÉ LTDA</t>
  </si>
  <si>
    <t>Settímio Santos Orrico</t>
  </si>
  <si>
    <t>Raphael Nascimento Turra</t>
  </si>
  <si>
    <t>Disponibilidade</t>
  </si>
  <si>
    <t>Imperial Almeida Construtora Ltda Me</t>
  </si>
  <si>
    <t>J.f.material de Construção Ltda Me</t>
  </si>
  <si>
    <t>Pedreiras Santa Isabel Ltda</t>
  </si>
  <si>
    <t>Concessão de Lavra</t>
  </si>
  <si>
    <t>Mineração Pedra do Cavalo Ltda</t>
  </si>
  <si>
    <t>BNM-BAHIA NIGRANITO MINERAÇÃO LTDA</t>
  </si>
  <si>
    <t>CONCRENOR INDUSTRIA E COMERCIO LTDA</t>
  </si>
  <si>
    <t>Chame Pedreira Ltda</t>
  </si>
  <si>
    <t>ELIZABETH COSTA ME</t>
  </si>
  <si>
    <t>Teckforte Construççoes Ltda</t>
  </si>
  <si>
    <t>11º Batalão de Engenharia e Construção</t>
  </si>
  <si>
    <t>Registro de Extração</t>
  </si>
  <si>
    <t>(75) 32261000</t>
  </si>
  <si>
    <t>(73) 3616-2168</t>
  </si>
  <si>
    <t>(73) 3617-1595</t>
  </si>
  <si>
    <t>(73) 3281-1365</t>
  </si>
  <si>
    <t>Asfalto</t>
  </si>
  <si>
    <t>MINERAÇÃO NOVA ERA LTDA</t>
  </si>
  <si>
    <t>FERNANDA FREITAS</t>
  </si>
  <si>
    <t>WELLINGHTON SALARINI LORENCINI</t>
  </si>
  <si>
    <t>VENTURIM &amp; BETINI LTDA - ME</t>
  </si>
  <si>
    <t>Requerimento de Lavra</t>
  </si>
  <si>
    <t>MINERAÇÃO ITAMIGOS LTDA . - ME.</t>
  </si>
  <si>
    <t>Areeiro Cruz Ltda Me</t>
  </si>
  <si>
    <t>Rc Mineração Ltda Ne</t>
  </si>
  <si>
    <t>NELSON LUCARELLI FILHO - ME</t>
  </si>
  <si>
    <t>JOSÉ NEPOMUCENO FONSECA - ME</t>
  </si>
  <si>
    <t>Desassoreamento Minas Barragens Ltda.</t>
  </si>
  <si>
    <t>ITAQUIRAÍ</t>
  </si>
  <si>
    <t>Terra Roxa - PR</t>
  </si>
  <si>
    <t>Comércio de Areia e Pedra Ilha Grande Ltda.</t>
  </si>
  <si>
    <t>Extração de Areia Bergamo Ltda</t>
  </si>
  <si>
    <t>licenciamento</t>
  </si>
  <si>
    <t>Cascalheira Rio Dourado Ltda</t>
  </si>
  <si>
    <t>Same Hassan Gebara Me</t>
  </si>
  <si>
    <t>Mineradora Areia Branca Ltda Me</t>
  </si>
  <si>
    <t>Porto de Areia Brilhante Ltda Me</t>
  </si>
  <si>
    <t>Depósito de Bebidas Hzmi Ltda</t>
  </si>
  <si>
    <t>Areeiro Rezende de Oliveira Ltda Me</t>
  </si>
  <si>
    <t>Primus Areeiro Ltda – Me</t>
  </si>
  <si>
    <t>Paulo Sergio Dalto Me</t>
  </si>
  <si>
    <t>PEDREIRA DO TREVO LTDA</t>
  </si>
  <si>
    <t>Planacon Construtora Ltda</t>
  </si>
  <si>
    <t>PEDREIRA SANTO ONOFRE LTDA</t>
  </si>
  <si>
    <t>Tv Tecnica Viaria Construções Ltda</t>
  </si>
  <si>
    <t>Império Minerações Ltda.</t>
  </si>
  <si>
    <t>Juti</t>
  </si>
  <si>
    <t>Jose Roberto Bolach Me</t>
  </si>
  <si>
    <t>Vieira &amp; Vieira Mineração Ltda Epp</t>
  </si>
  <si>
    <t>BATAIPORÃ</t>
  </si>
  <si>
    <t>GLÓRIA DE DOURADOS</t>
  </si>
  <si>
    <t>(67) 3393-9780</t>
  </si>
  <si>
    <t>Hidroplan Extração Mineral Ltda.</t>
  </si>
  <si>
    <t>Pedreira Três Lagoas</t>
  </si>
  <si>
    <t>RODOCON CONSTRUÇÕES RODOVIÁRIAS LTDA.</t>
  </si>
  <si>
    <t>Lote 5B - MG</t>
  </si>
  <si>
    <t>Florestal</t>
  </si>
  <si>
    <t>São Gonçalo do Pará</t>
  </si>
  <si>
    <t>Bom Despacho</t>
  </si>
  <si>
    <t>Ibiá</t>
  </si>
  <si>
    <t>corrego danta</t>
  </si>
  <si>
    <t>Conquista</t>
  </si>
  <si>
    <t>Brasmic Mineração Indústria e Comércio Ltda</t>
  </si>
  <si>
    <t>Granjas Goianas Ltda</t>
  </si>
  <si>
    <t>Areias Sao Gonçalo Ltda</t>
  </si>
  <si>
    <t>Draga Majola Ltda</t>
  </si>
  <si>
    <t>Draga Treze Irmãos Ltda</t>
  </si>
  <si>
    <t>Coferall Extração e Comérco de Areia Ltda Me</t>
  </si>
  <si>
    <t>Areião Rezende Ltda</t>
  </si>
  <si>
    <t>Draga Porto Alves Ltda</t>
  </si>
  <si>
    <t>Depósito Saara Materiais e Transportadora Ltda</t>
  </si>
  <si>
    <t>Areias Pai Joaquim Ltda</t>
  </si>
  <si>
    <t>Porto de Areia Colorado Ltda</t>
  </si>
  <si>
    <t>Usibrita Ltda</t>
  </si>
  <si>
    <t>BRITADORA BOA VISTA LTDA.</t>
  </si>
  <si>
    <t>Dibrita Britadora Divinópolis Ltda.</t>
  </si>
  <si>
    <t>NOVABRITA - Britadora Nova Serrana Ltda</t>
  </si>
  <si>
    <t>Empresa de Mineração Bripocal Ltda</t>
  </si>
  <si>
    <t>Enrico Guarneri Ltda</t>
  </si>
  <si>
    <t>CONSTRUTORA ATERPA SA</t>
  </si>
  <si>
    <t>ROSA MARIA DOS REIS &amp; CIA LTDA.</t>
  </si>
  <si>
    <t>Copari Extração e Comercio de Minerais Ltda.</t>
  </si>
  <si>
    <t>Lote 5A - MG</t>
  </si>
  <si>
    <t>monte alegre de minas</t>
  </si>
  <si>
    <t>Lote 5A - GO</t>
  </si>
  <si>
    <t>Lote 5A - DF</t>
  </si>
  <si>
    <t>Sida Sociedade Itumbiarense de Dragagem e Areia Ltda.</t>
  </si>
  <si>
    <t>concessão de lavra</t>
  </si>
  <si>
    <t>MINASGOIAS MINERAÇÃO BERGAMO LTDA</t>
  </si>
  <si>
    <t>PORTO MIRANDA LTDA</t>
  </si>
  <si>
    <t>Takeo Inaba ME</t>
  </si>
  <si>
    <t>MARIMBONDO MINERAÇÃO LTDA.</t>
  </si>
  <si>
    <t>Camter Construções e Empreendimentos S A</t>
  </si>
  <si>
    <t>Integral Engenharia Ltda</t>
  </si>
  <si>
    <t>Thallys Eduardo Pinto Coelho</t>
  </si>
  <si>
    <t>PRAINHA MINERADORA LTDA -ME</t>
  </si>
  <si>
    <t>Sancim Santos Comercio Industria e Mineração Ltda</t>
  </si>
  <si>
    <t>Denise Cristina Fernandes Militao</t>
  </si>
  <si>
    <t>RIALMA DISTRIBUIDORA DE AREIA E CASCALHO LTDA</t>
  </si>
  <si>
    <t>Luzia Alves Ferreira</t>
  </si>
  <si>
    <t>Mineração Jd Ltda</t>
  </si>
  <si>
    <t>Rodrigues Lacerda Mineração Ltda</t>
  </si>
  <si>
    <t>Bl Extração de Areia Ltda Me</t>
  </si>
  <si>
    <t>Draga e Transportes Rio Piracanjuba Ltda Me</t>
  </si>
  <si>
    <t>Jose Iris Cardoso</t>
  </si>
  <si>
    <t>Areia Forte Mineração Ltda</t>
  </si>
  <si>
    <t>Sidney Mariano Borges</t>
  </si>
  <si>
    <t>Pedra Britada Indústria e Comércio Ltda</t>
  </si>
  <si>
    <t>BRITENG BRITAGEM E CONSTRUÇÕES LTDA</t>
  </si>
  <si>
    <t>EDREIRA ITAÚNA LTDA</t>
  </si>
  <si>
    <t>Via Engenharia S.a.</t>
  </si>
  <si>
    <t>GOYAZ BRITAS LTDA</t>
  </si>
  <si>
    <t>Neste trecho, existe mudança de kilometragem entre a BR 060 e BR 153</t>
  </si>
  <si>
    <t>Fornecedora de Areia Bela Vista Ltda.</t>
  </si>
  <si>
    <t>Antonio Dionisio Feitosa Noronha</t>
  </si>
  <si>
    <t>Cuiaba</t>
  </si>
  <si>
    <t>DIAMANTINO</t>
  </si>
  <si>
    <t>Lote 7 - MT</t>
  </si>
  <si>
    <t>POXORÉO</t>
  </si>
  <si>
    <t>SANTO ANTÔNIO DO LEVERGER</t>
  </si>
  <si>
    <t>Lote 4 - MG</t>
  </si>
  <si>
    <t>Santa Tereza de Goiás</t>
  </si>
  <si>
    <t>Estrela do Norte</t>
  </si>
  <si>
    <t>Campinorte</t>
  </si>
  <si>
    <t>Rialma</t>
  </si>
  <si>
    <t>Rianápolis</t>
  </si>
  <si>
    <t xml:space="preserve">Jaraguá </t>
  </si>
  <si>
    <t>São Francisco de Goiás</t>
  </si>
  <si>
    <t>Cocalzinho de Goiás</t>
  </si>
  <si>
    <t>Mara Rosa</t>
  </si>
  <si>
    <t>São Luiz do norte</t>
  </si>
  <si>
    <t>Nova Glória</t>
  </si>
  <si>
    <t>Areial Pilão de Pedra Ltda</t>
  </si>
  <si>
    <t>Ana Paula Severino de Freitas</t>
  </si>
  <si>
    <t>Zedimilton Ferreira da Silva</t>
  </si>
  <si>
    <t>OSÉ ANTONIO DA SILVA - MATERIAIS DE CONSTRUÇÕES ME</t>
  </si>
  <si>
    <t>F.g. Vidigal &amp; Cia Ltda</t>
  </si>
  <si>
    <t>TARCAL TRANSPORTES E MATERIAL DE CONSTRUÇÃO LTDA</t>
  </si>
  <si>
    <t>Mineração Nova Aliança Ltda</t>
  </si>
  <si>
    <t>Germina Mineração Consultoria Importação e Exportação Ltda</t>
  </si>
  <si>
    <t>EDEM EMPRESA DE DESENVOLVIMENTO EM MINERAÇÃO LTDA</t>
  </si>
  <si>
    <t>Cmms Cia de Mineração Morada do Sol</t>
  </si>
  <si>
    <t>Extensão TO-080</t>
  </si>
  <si>
    <t>Porto nacional</t>
  </si>
  <si>
    <t>Formoso do araguaia</t>
  </si>
  <si>
    <t>Talismã</t>
  </si>
  <si>
    <t>Rogerio Morais Teixeira</t>
  </si>
  <si>
    <t>GILMAR BARBOSA - ME</t>
  </si>
  <si>
    <t>José Pedro Koeche</t>
  </si>
  <si>
    <t>Adilson Rodrigues Neto</t>
  </si>
  <si>
    <t>EDIMILSON FERREIRA LIMA</t>
  </si>
  <si>
    <t>Pedreiras Paraíso Ltda</t>
  </si>
  <si>
    <t>INDUSTRIAL BRITAGEM CONCRETO E TRANSPORTE LTDA</t>
  </si>
  <si>
    <t>Mineração Rio Formoso Ltda brita</t>
  </si>
  <si>
    <t>Contato/Status</t>
  </si>
  <si>
    <t xml:space="preserve">Catalão </t>
  </si>
  <si>
    <t>Davinópolis</t>
  </si>
  <si>
    <t>Goiandira</t>
  </si>
  <si>
    <t>AREAL MINAS GOIÁS LTDA</t>
  </si>
  <si>
    <t>Mirley Maria de Morais Braz</t>
  </si>
  <si>
    <t>Egidio Marchi Junior</t>
  </si>
  <si>
    <t>CELSO EVANGELISTA DA SILVA-ME</t>
  </si>
  <si>
    <t>RÔNIO JOSÉ PEIXOTO</t>
  </si>
  <si>
    <t>Carlos Pereira Dias</t>
  </si>
  <si>
    <t>JOSÉ EUSTÁQUIO DE SOUSA</t>
  </si>
  <si>
    <t>Antonio Vieira de Lima Filho</t>
  </si>
  <si>
    <t>Thiago Terra de Souza</t>
  </si>
  <si>
    <t>Gilberto Candido Freires</t>
  </si>
  <si>
    <t>Cerâmica Catalão Ltda</t>
  </si>
  <si>
    <t>Hosni Kalil Jacoub</t>
  </si>
  <si>
    <t>Igarapava - SP</t>
  </si>
  <si>
    <t>WESLEY JOSE DA SILVA - ME</t>
  </si>
  <si>
    <t>Porto de Areia Sâo Sebastiâo</t>
  </si>
  <si>
    <t>Areias Dessotti Ltda</t>
  </si>
  <si>
    <t>Arpasa Araguari Pavimentações Ltda.</t>
  </si>
  <si>
    <t>Araguaia Engenharia Ltda.</t>
  </si>
  <si>
    <t>Emal Empresa de Mineração Aripuanã Ltda</t>
  </si>
  <si>
    <t>Fenix Extração e Mineração Ltda Me.</t>
  </si>
  <si>
    <t>Cooperareia Cooperativa de Extração de Substancias Minerais</t>
  </si>
  <si>
    <t>Odil Ferreira Junior</t>
  </si>
  <si>
    <t>FRANCISCO ALESSI ME</t>
  </si>
  <si>
    <t>APARECIDA HELENA DE FIGUEIREDO - ME</t>
  </si>
  <si>
    <t>Maycon Adriano Benghi Me</t>
  </si>
  <si>
    <t>R.ribeiro da Silva Transportes Me</t>
  </si>
  <si>
    <t>Mineração Caiabi Ltda Me</t>
  </si>
  <si>
    <t>Dist</t>
  </si>
  <si>
    <t>Vera Lúcia de Almeida Me</t>
  </si>
  <si>
    <t>MINERADORA DO VALLE LTDA</t>
  </si>
  <si>
    <t>Paulo Roberto Soares Campos</t>
  </si>
  <si>
    <t>Indústria e Comércio de Calcário Cuiabá Ltda</t>
  </si>
  <si>
    <t>Wagner Lopes Gheler Serviços Me</t>
  </si>
  <si>
    <t>Mutum Agro Pecuária S A</t>
  </si>
  <si>
    <t>METELO E METELO LTDA - ME</t>
  </si>
  <si>
    <t xml:space="preserve">Material  </t>
  </si>
  <si>
    <t>Bretejuba</t>
  </si>
  <si>
    <t>Jose Silverio Horta Bittencourt Me</t>
  </si>
  <si>
    <t>Bretejuba - ES</t>
  </si>
  <si>
    <t>Jose Geraldo Hott</t>
  </si>
  <si>
    <t>Pedreira Bom Jardim Ind. e Com. Ltda</t>
  </si>
  <si>
    <t>Simões e Oliveira Ltda</t>
  </si>
  <si>
    <t>Autorização de Pesquisa</t>
  </si>
  <si>
    <t>Fabricio Orsioli</t>
  </si>
  <si>
    <t>Luiz Carlos Bibiano Pereira</t>
  </si>
  <si>
    <t>PEDREIRAS PARAFUSO LTDA</t>
  </si>
  <si>
    <t>Requerimento de Pesquisa</t>
  </si>
  <si>
    <t>Mineração Capinan Ltda</t>
  </si>
  <si>
    <t>Britabahia Ltda</t>
  </si>
  <si>
    <t>pedro luciano araujo jatobá</t>
  </si>
  <si>
    <t>Fernandes Spillere Engenharia Ltda Me</t>
  </si>
  <si>
    <t>Mineração Klein e Silveira Ltda Me</t>
  </si>
  <si>
    <t>Requerimento de Licenciamento</t>
  </si>
  <si>
    <t>Marbrasa Norte Mineradora Ltda</t>
  </si>
  <si>
    <t>PEDREIRA INDAIÁ LTDA ME.</t>
  </si>
  <si>
    <t>Notemper Empreendimentos Ltda</t>
  </si>
  <si>
    <t>João Ribeiro</t>
  </si>
  <si>
    <t>Pedro Moreira Guedes Me</t>
  </si>
  <si>
    <t>Rodo Real Consultoria S.a.</t>
  </si>
  <si>
    <t>Pedreira Abre Campo Indústria e Comércio Ltda.</t>
  </si>
  <si>
    <t>MINERAÇÃO EGÍPCIA LTDA-ME</t>
  </si>
  <si>
    <t>Hp Mineração e Meio Ambiente Lltda.</t>
  </si>
  <si>
    <t>Areia Barra Azul Extração e Comercio Ltda</t>
  </si>
  <si>
    <t>Antonio Lucio de Mattos &amp; Cia Ltda</t>
  </si>
  <si>
    <t>São Luiz do Norte</t>
  </si>
  <si>
    <t>Kf Mineração &amp; Transporte Ltda.</t>
  </si>
  <si>
    <t>Pedreira Msc Ltda.</t>
  </si>
  <si>
    <t>ROMILDA SILVEIRA MACHADO RÊGO</t>
  </si>
  <si>
    <t>ANANIAS PONCE LACERDA NETO</t>
  </si>
  <si>
    <t>Udo Kehrle</t>
  </si>
  <si>
    <t>Crixás do Tocantins</t>
  </si>
  <si>
    <t>Empresa de Mineração Floresta Negra Ltda.</t>
  </si>
  <si>
    <t>L &amp; L Dragagem Ltda. Me</t>
  </si>
  <si>
    <t>Oclam Minerações Ltda</t>
  </si>
  <si>
    <t>Alex Sander Resende Moreira</t>
  </si>
  <si>
    <t>Campos Altos</t>
  </si>
  <si>
    <t>ROGÉRIO EUSTÁQUIO DA SILVA</t>
  </si>
  <si>
    <t>Silvio da Silveira</t>
  </si>
  <si>
    <t>Requerimento de licenciamento</t>
  </si>
  <si>
    <t>Mineração Ducal Industria e Comércio Ltda</t>
  </si>
  <si>
    <t>Consórcio Brasil Cimcop Sagendra</t>
  </si>
  <si>
    <t>Monte Alegre de Minas</t>
  </si>
  <si>
    <t>Gl Mineração Ltda Me</t>
  </si>
  <si>
    <t>Requerimento de pesquisa</t>
  </si>
  <si>
    <t>César Inácio Franca Me</t>
  </si>
  <si>
    <t>Comendador Gomes</t>
  </si>
  <si>
    <t>Construtora Barbosa Mello S.a.</t>
  </si>
  <si>
    <t>Maristela Assunção Pinto</t>
  </si>
  <si>
    <t>RUBENS MARTINS MOURÃO</t>
  </si>
  <si>
    <t>RS MIDAS MINERAÇÃO LTDA</t>
  </si>
  <si>
    <t>Goiaânia</t>
  </si>
  <si>
    <t>Diamante Negro Mineradora Ltda</t>
  </si>
  <si>
    <t>WALTER MARTINS DE OLIVEIRA ANDREIS - ME</t>
  </si>
  <si>
    <t>Luz do Pantanal Comércio de Areia Ltda</t>
  </si>
  <si>
    <t>Nova Alvorada do Sul</t>
  </si>
  <si>
    <t>Construtora São Jerônimo Obras, Transporte e Comércio Ltda</t>
  </si>
  <si>
    <t>Inocêncio Ferreira da Costa</t>
  </si>
  <si>
    <t>Leandro Zandavalli Debone</t>
  </si>
  <si>
    <t>Bezerra &amp; Lorente Ltda Me</t>
  </si>
  <si>
    <t>(67) 3461-1689</t>
  </si>
  <si>
    <t>inicio</t>
  </si>
  <si>
    <t>Variação</t>
  </si>
  <si>
    <t>DMT - POTENCIAIS FONTES</t>
  </si>
  <si>
    <t>DMT - FONTES DISPONÍVEIS ATUALMENTE</t>
  </si>
  <si>
    <t>Status DNPM/Contato</t>
  </si>
  <si>
    <t>BAHIA</t>
  </si>
  <si>
    <t>Goiás</t>
  </si>
  <si>
    <t>Distrito Federal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</si>
</sst>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theme="0" tint="-0.14999847407452621"/>
      <name val="Calibri"/>
      <family val="2"/>
      <scheme val="minor"/>
    </font>
    <font>
      <sz val="8"/>
      <color rgb="FF000000"/>
      <name val="Arial"/>
      <family val="2"/>
    </font>
    <font>
      <b/>
      <sz val="9"/>
      <color indexed="81"/>
      <name val="Tahoma"/>
      <family val="2"/>
    </font>
    <font>
      <sz val="9"/>
      <name val="Comic Sans MS"/>
      <family val="4"/>
    </font>
    <font>
      <sz val="11"/>
      <color rgb="FFFF0000"/>
      <name val="Calibri"/>
      <family val="2"/>
      <scheme val="minor"/>
    </font>
    <font>
      <sz val="11"/>
      <color theme="5"/>
      <name val="Calibri"/>
      <family val="2"/>
      <scheme val="minor"/>
    </font>
    <font>
      <sz val="11"/>
      <color theme="0" tint="-0.499984740745262"/>
      <name val="Calibri"/>
      <family val="2"/>
      <scheme val="minor"/>
    </font>
    <font>
      <sz val="11"/>
      <color theme="1" tint="0.499984740745262"/>
      <name val="Calibri"/>
      <family val="2"/>
      <scheme val="minor"/>
    </font>
    <font>
      <b/>
      <sz val="11"/>
      <color rgb="FF0070C0"/>
      <name val="Calibri"/>
      <family val="2"/>
      <scheme val="minor"/>
    </font>
    <font>
      <b/>
      <sz val="8"/>
      <color theme="6" tint="-0.499984740745262"/>
      <name val="Arial"/>
      <family val="2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1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DBE5F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1DD53C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348">
    <xf numFmtId="0" fontId="0" fillId="0" borderId="0" xfId="0"/>
    <xf numFmtId="0" fontId="0" fillId="0" borderId="0" xfId="0" applyFill="1"/>
    <xf numFmtId="0" fontId="1" fillId="2" borderId="0" xfId="0" applyFont="1" applyFill="1"/>
    <xf numFmtId="0" fontId="1" fillId="0" borderId="0" xfId="0" applyFont="1"/>
    <xf numFmtId="3" fontId="0" fillId="0" borderId="0" xfId="0" applyNumberFormat="1"/>
    <xf numFmtId="0" fontId="0" fillId="0" borderId="0" xfId="0" applyFont="1" applyFill="1"/>
    <xf numFmtId="0" fontId="0" fillId="0" borderId="0" xfId="0" applyAlignment="1">
      <alignment horizontal="center"/>
    </xf>
    <xf numFmtId="0" fontId="3" fillId="0" borderId="0" xfId="0" applyFont="1"/>
    <xf numFmtId="0" fontId="0" fillId="4" borderId="0" xfId="0" applyFill="1"/>
    <xf numFmtId="0" fontId="0" fillId="5" borderId="0" xfId="0" applyFill="1"/>
    <xf numFmtId="0" fontId="5" fillId="0" borderId="0" xfId="0" applyFont="1"/>
    <xf numFmtId="0" fontId="5" fillId="0" borderId="0" xfId="0" applyFont="1" applyFill="1"/>
    <xf numFmtId="0" fontId="0" fillId="4" borderId="0" xfId="0" applyFont="1" applyFill="1"/>
    <xf numFmtId="0" fontId="0" fillId="4" borderId="0" xfId="0" applyFill="1" applyAlignment="1">
      <alignment horizontal="center"/>
    </xf>
    <xf numFmtId="0" fontId="1" fillId="0" borderId="0" xfId="0" applyFont="1" applyFill="1"/>
    <xf numFmtId="164" fontId="0" fillId="0" borderId="0" xfId="0" applyNumberFormat="1"/>
    <xf numFmtId="164" fontId="1" fillId="2" borderId="0" xfId="0" applyNumberFormat="1" applyFont="1" applyFill="1"/>
    <xf numFmtId="164" fontId="0" fillId="4" borderId="0" xfId="0" applyNumberFormat="1" applyFill="1" applyAlignment="1">
      <alignment horizontal="center"/>
    </xf>
    <xf numFmtId="164" fontId="1" fillId="0" borderId="0" xfId="0" applyNumberFormat="1" applyFont="1" applyAlignment="1">
      <alignment horizontal="center"/>
    </xf>
    <xf numFmtId="164" fontId="1" fillId="0" borderId="0" xfId="0" applyNumberFormat="1" applyFont="1"/>
    <xf numFmtId="164" fontId="0" fillId="0" borderId="0" xfId="0" applyNumberFormat="1" applyFill="1"/>
    <xf numFmtId="164" fontId="0" fillId="4" borderId="0" xfId="0" applyNumberFormat="1" applyFill="1"/>
    <xf numFmtId="0" fontId="0" fillId="7" borderId="0" xfId="0" applyFill="1"/>
    <xf numFmtId="164" fontId="0" fillId="7" borderId="0" xfId="0" applyNumberFormat="1" applyFill="1"/>
    <xf numFmtId="0" fontId="0" fillId="0" borderId="0" xfId="0" applyFill="1" applyAlignment="1">
      <alignment horizontal="center"/>
    </xf>
    <xf numFmtId="164" fontId="0" fillId="0" borderId="0" xfId="0" applyNumberFormat="1" applyFill="1" applyAlignment="1">
      <alignment horizontal="center"/>
    </xf>
    <xf numFmtId="0" fontId="6" fillId="0" borderId="0" xfId="0" applyFont="1" applyBorder="1" applyAlignment="1">
      <alignment horizontal="center" vertical="center" wrapText="1"/>
    </xf>
    <xf numFmtId="164" fontId="6" fillId="0" borderId="0" xfId="0" applyNumberFormat="1" applyFont="1" applyBorder="1" applyAlignment="1">
      <alignment horizontal="center" vertical="center" wrapText="1"/>
    </xf>
    <xf numFmtId="0" fontId="0" fillId="0" borderId="0" xfId="0" applyFont="1"/>
    <xf numFmtId="0" fontId="3" fillId="0" borderId="0" xfId="0" applyFont="1" applyFill="1"/>
    <xf numFmtId="0" fontId="1" fillId="10" borderId="0" xfId="0" applyFont="1" applyFill="1"/>
    <xf numFmtId="0" fontId="0" fillId="11" borderId="0" xfId="0" applyFill="1"/>
    <xf numFmtId="164" fontId="0" fillId="0" borderId="0" xfId="0" applyNumberFormat="1" applyFont="1"/>
    <xf numFmtId="0" fontId="6" fillId="8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164" fontId="6" fillId="9" borderId="1" xfId="0" applyNumberFormat="1" applyFont="1" applyFill="1" applyBorder="1" applyAlignment="1">
      <alignment horizontal="center" vertical="center" wrapText="1"/>
    </xf>
    <xf numFmtId="0" fontId="11" fillId="0" borderId="0" xfId="0" applyFont="1"/>
    <xf numFmtId="0" fontId="0" fillId="3" borderId="0" xfId="0" applyFill="1"/>
    <xf numFmtId="164" fontId="12" fillId="0" borderId="0" xfId="0" applyNumberFormat="1" applyFont="1"/>
    <xf numFmtId="0" fontId="0" fillId="0" borderId="0" xfId="0"/>
    <xf numFmtId="0" fontId="0" fillId="0" borderId="0" xfId="0" applyFill="1"/>
    <xf numFmtId="0" fontId="1" fillId="0" borderId="0" xfId="0" applyFont="1" applyFill="1"/>
    <xf numFmtId="0" fontId="1" fillId="2" borderId="0" xfId="0" applyFont="1" applyFill="1"/>
    <xf numFmtId="0" fontId="1" fillId="0" borderId="0" xfId="0" applyFont="1"/>
    <xf numFmtId="0" fontId="0" fillId="0" borderId="0" xfId="0" applyAlignment="1">
      <alignment vertical="center" wrapText="1"/>
    </xf>
    <xf numFmtId="0" fontId="0" fillId="0" borderId="0" xfId="0" applyFont="1" applyFill="1"/>
    <xf numFmtId="0" fontId="12" fillId="0" borderId="0" xfId="0" applyFont="1"/>
    <xf numFmtId="0" fontId="12" fillId="0" borderId="0" xfId="0" applyFont="1" applyFill="1"/>
    <xf numFmtId="3" fontId="0" fillId="0" borderId="0" xfId="0" applyNumberFormat="1" applyFill="1"/>
    <xf numFmtId="164" fontId="1" fillId="0" borderId="0" xfId="0" applyNumberFormat="1" applyFont="1" applyFill="1"/>
    <xf numFmtId="0" fontId="2" fillId="0" borderId="0" xfId="0" applyFont="1" applyFill="1" applyAlignment="1"/>
    <xf numFmtId="0" fontId="0" fillId="0" borderId="0" xfId="0"/>
    <xf numFmtId="0" fontId="0" fillId="0" borderId="0" xfId="0"/>
    <xf numFmtId="0" fontId="0" fillId="0" borderId="0" xfId="0" applyFill="1"/>
    <xf numFmtId="0" fontId="0" fillId="0" borderId="0" xfId="0" applyFont="1" applyFill="1"/>
    <xf numFmtId="0" fontId="1" fillId="0" borderId="0" xfId="0" applyFont="1"/>
    <xf numFmtId="0" fontId="0" fillId="7" borderId="0" xfId="0" applyFill="1"/>
    <xf numFmtId="164" fontId="4" fillId="0" borderId="0" xfId="0" applyNumberFormat="1" applyFont="1" applyAlignment="1">
      <alignment horizontal="center"/>
    </xf>
    <xf numFmtId="164" fontId="0" fillId="3" borderId="0" xfId="0" applyNumberFormat="1" applyFill="1"/>
    <xf numFmtId="0" fontId="0" fillId="0" borderId="0" xfId="0"/>
    <xf numFmtId="0" fontId="0" fillId="0" borderId="0" xfId="0" applyFill="1"/>
    <xf numFmtId="0" fontId="0" fillId="0" borderId="0" xfId="0" applyFont="1" applyFill="1"/>
    <xf numFmtId="0" fontId="0" fillId="0" borderId="0" xfId="0"/>
    <xf numFmtId="0" fontId="0" fillId="0" borderId="0" xfId="0" applyFill="1"/>
    <xf numFmtId="0" fontId="0" fillId="0" borderId="0" xfId="0"/>
    <xf numFmtId="0" fontId="0" fillId="0" borderId="0" xfId="0" applyFill="1"/>
    <xf numFmtId="0" fontId="0" fillId="0" borderId="0" xfId="0"/>
    <xf numFmtId="0" fontId="1" fillId="0" borderId="0" xfId="0" applyFont="1"/>
    <xf numFmtId="0" fontId="0" fillId="7" borderId="0" xfId="0" applyFill="1"/>
    <xf numFmtId="0" fontId="0" fillId="0" borderId="0" xfId="0"/>
    <xf numFmtId="0" fontId="0" fillId="0" borderId="0" xfId="0" applyFill="1"/>
    <xf numFmtId="0" fontId="0" fillId="0" borderId="0" xfId="0" applyFont="1" applyFill="1"/>
    <xf numFmtId="0" fontId="0" fillId="0" borderId="0" xfId="0"/>
    <xf numFmtId="0" fontId="0" fillId="0" borderId="0" xfId="0" applyFill="1"/>
    <xf numFmtId="0" fontId="0" fillId="0" borderId="0" xfId="0"/>
    <xf numFmtId="0" fontId="0" fillId="0" borderId="0" xfId="0" applyFill="1"/>
    <xf numFmtId="0" fontId="0" fillId="0" borderId="0" xfId="0"/>
    <xf numFmtId="0" fontId="0" fillId="0" borderId="0" xfId="0"/>
    <xf numFmtId="0" fontId="0" fillId="0" borderId="0" xfId="0"/>
    <xf numFmtId="0" fontId="0" fillId="0" borderId="0" xfId="0" applyFill="1"/>
    <xf numFmtId="0" fontId="0" fillId="0" borderId="0" xfId="0" applyFont="1" applyFill="1"/>
    <xf numFmtId="0" fontId="3" fillId="0" borderId="0" xfId="0" applyFont="1"/>
    <xf numFmtId="0" fontId="9" fillId="0" borderId="0" xfId="0" applyFont="1"/>
    <xf numFmtId="0" fontId="1" fillId="2" borderId="0" xfId="0" applyFont="1" applyFill="1" applyAlignment="1">
      <alignment horizontal="left"/>
    </xf>
    <xf numFmtId="0" fontId="0" fillId="0" borderId="0" xfId="0"/>
    <xf numFmtId="0" fontId="0" fillId="0" borderId="0" xfId="0" applyFill="1"/>
    <xf numFmtId="0" fontId="0" fillId="0" borderId="0" xfId="0" applyFont="1" applyFill="1"/>
    <xf numFmtId="0" fontId="0" fillId="0" borderId="0" xfId="0"/>
    <xf numFmtId="0" fontId="0" fillId="0" borderId="0" xfId="0" applyFill="1"/>
    <xf numFmtId="0" fontId="0" fillId="0" borderId="0" xfId="0" applyFont="1" applyFill="1"/>
    <xf numFmtId="0" fontId="1" fillId="0" borderId="0" xfId="0" applyFont="1"/>
    <xf numFmtId="0" fontId="4" fillId="0" borderId="0" xfId="0" applyFont="1" applyFill="1"/>
    <xf numFmtId="0" fontId="0" fillId="0" borderId="0" xfId="0"/>
    <xf numFmtId="0" fontId="0" fillId="0" borderId="0" xfId="0" applyFill="1"/>
    <xf numFmtId="0" fontId="0" fillId="0" borderId="0" xfId="0" applyFont="1" applyFill="1"/>
    <xf numFmtId="0" fontId="3" fillId="0" borderId="0" xfId="0" applyFont="1"/>
    <xf numFmtId="0" fontId="0" fillId="7" borderId="0" xfId="0" applyFill="1"/>
    <xf numFmtId="0" fontId="0" fillId="0" borderId="0" xfId="0" applyFont="1"/>
    <xf numFmtId="0" fontId="1" fillId="0" borderId="0" xfId="0" applyFont="1" applyFill="1"/>
    <xf numFmtId="0" fontId="1" fillId="2" borderId="0" xfId="0" applyFont="1" applyFill="1"/>
    <xf numFmtId="0" fontId="0" fillId="2" borderId="0" xfId="0" applyFont="1" applyFill="1"/>
    <xf numFmtId="3" fontId="0" fillId="0" borderId="0" xfId="0" applyNumberFormat="1" applyFont="1" applyFill="1"/>
    <xf numFmtId="0" fontId="0" fillId="0" borderId="0" xfId="0"/>
    <xf numFmtId="0" fontId="0" fillId="0" borderId="0" xfId="0" applyFill="1"/>
    <xf numFmtId="0" fontId="0" fillId="0" borderId="0" xfId="0"/>
    <xf numFmtId="0" fontId="0" fillId="0" borderId="0" xfId="0" applyFill="1"/>
    <xf numFmtId="0" fontId="0" fillId="0" borderId="0" xfId="0" applyFont="1" applyFill="1"/>
    <xf numFmtId="0" fontId="3" fillId="0" borderId="0" xfId="0" applyFont="1"/>
    <xf numFmtId="0" fontId="1" fillId="2" borderId="0" xfId="0" applyFont="1" applyFill="1"/>
    <xf numFmtId="0" fontId="0" fillId="0" borderId="0" xfId="0"/>
    <xf numFmtId="0" fontId="0" fillId="0" borderId="0" xfId="0" applyFill="1"/>
    <xf numFmtId="0" fontId="1" fillId="0" borderId="0" xfId="0" applyFont="1"/>
    <xf numFmtId="0" fontId="0" fillId="0" borderId="0" xfId="0" applyFont="1" applyFill="1"/>
    <xf numFmtId="0" fontId="0" fillId="0" borderId="0" xfId="0"/>
    <xf numFmtId="0" fontId="0" fillId="0" borderId="0" xfId="0" applyFill="1"/>
    <xf numFmtId="0" fontId="1" fillId="2" borderId="0" xfId="0" applyFont="1" applyFill="1"/>
    <xf numFmtId="0" fontId="0" fillId="0" borderId="0" xfId="0" applyFont="1" applyFill="1"/>
    <xf numFmtId="0" fontId="5" fillId="0" borderId="0" xfId="0" applyFont="1"/>
    <xf numFmtId="0" fontId="1" fillId="0" borderId="0" xfId="0" applyFont="1" applyFill="1"/>
    <xf numFmtId="0" fontId="0" fillId="0" borderId="0" xfId="0" applyFont="1"/>
    <xf numFmtId="0" fontId="10" fillId="0" borderId="0" xfId="0" applyFont="1" applyFill="1"/>
    <xf numFmtId="0" fontId="0" fillId="0" borderId="0" xfId="0"/>
    <xf numFmtId="0" fontId="0" fillId="0" borderId="0" xfId="0" applyFill="1"/>
    <xf numFmtId="0" fontId="1" fillId="2" borderId="0" xfId="0" applyFont="1" applyFill="1"/>
    <xf numFmtId="0" fontId="0" fillId="0" borderId="0" xfId="0" applyFont="1" applyFill="1"/>
    <xf numFmtId="0" fontId="1" fillId="0" borderId="0" xfId="0" applyFont="1" applyFill="1"/>
    <xf numFmtId="0" fontId="0" fillId="7" borderId="0" xfId="0" applyFill="1"/>
    <xf numFmtId="0" fontId="0" fillId="0" borderId="0" xfId="0"/>
    <xf numFmtId="0" fontId="0" fillId="0" borderId="0" xfId="0"/>
    <xf numFmtId="0" fontId="0" fillId="0" borderId="0" xfId="0" applyFill="1"/>
    <xf numFmtId="0" fontId="1" fillId="2" borderId="0" xfId="0" applyFont="1" applyFill="1"/>
    <xf numFmtId="0" fontId="0" fillId="0" borderId="0" xfId="0" applyFont="1" applyFill="1"/>
    <xf numFmtId="0" fontId="1" fillId="0" borderId="0" xfId="0" applyFont="1" applyFill="1"/>
    <xf numFmtId="0" fontId="0" fillId="7" borderId="0" xfId="0" applyFill="1"/>
    <xf numFmtId="0" fontId="3" fillId="0" borderId="0" xfId="0" applyFont="1" applyFill="1"/>
    <xf numFmtId="0" fontId="0" fillId="0" borderId="0" xfId="0"/>
    <xf numFmtId="0" fontId="0" fillId="0" borderId="0" xfId="0" applyFill="1"/>
    <xf numFmtId="0" fontId="0" fillId="0" borderId="0" xfId="0" applyFont="1" applyFill="1"/>
    <xf numFmtId="0" fontId="0" fillId="0" borderId="0" xfId="0"/>
    <xf numFmtId="0" fontId="0" fillId="0" borderId="0" xfId="0" applyFill="1"/>
    <xf numFmtId="0" fontId="1" fillId="2" borderId="0" xfId="0" applyFont="1" applyFill="1"/>
    <xf numFmtId="0" fontId="0" fillId="0" borderId="0" xfId="0" applyFont="1" applyFill="1"/>
    <xf numFmtId="0" fontId="0" fillId="0" borderId="0" xfId="0"/>
    <xf numFmtId="0" fontId="0" fillId="0" borderId="0" xfId="0" applyFill="1"/>
    <xf numFmtId="0" fontId="1" fillId="2" borderId="0" xfId="0" applyFont="1" applyFill="1"/>
    <xf numFmtId="0" fontId="0" fillId="0" borderId="0" xfId="0" applyFont="1" applyFill="1"/>
    <xf numFmtId="0" fontId="0" fillId="0" borderId="0" xfId="0"/>
    <xf numFmtId="0" fontId="0" fillId="0" borderId="0" xfId="0" applyFill="1"/>
    <xf numFmtId="0" fontId="1" fillId="2" borderId="0" xfId="0" applyFont="1" applyFill="1"/>
    <xf numFmtId="0" fontId="0" fillId="0" borderId="0" xfId="0" applyFont="1" applyFill="1"/>
    <xf numFmtId="0" fontId="5" fillId="0" borderId="0" xfId="0" applyFont="1"/>
    <xf numFmtId="0" fontId="1" fillId="0" borderId="0" xfId="0" applyFont="1" applyFill="1"/>
    <xf numFmtId="0" fontId="1" fillId="6" borderId="0" xfId="0" applyFont="1" applyFill="1"/>
    <xf numFmtId="0" fontId="0" fillId="0" borderId="0" xfId="0"/>
    <xf numFmtId="0" fontId="0" fillId="0" borderId="0" xfId="0" applyFill="1"/>
    <xf numFmtId="0" fontId="1" fillId="2" borderId="0" xfId="0" applyFont="1" applyFill="1"/>
    <xf numFmtId="0" fontId="0" fillId="0" borderId="0" xfId="0" applyFont="1" applyFill="1"/>
    <xf numFmtId="0" fontId="5" fillId="0" borderId="0" xfId="0" applyFont="1" applyFill="1"/>
    <xf numFmtId="0" fontId="0" fillId="7" borderId="0" xfId="0" applyFill="1"/>
    <xf numFmtId="0" fontId="3" fillId="0" borderId="0" xfId="0" applyFont="1" applyFill="1"/>
    <xf numFmtId="0" fontId="13" fillId="0" borderId="0" xfId="0" applyFont="1" applyFill="1"/>
    <xf numFmtId="0" fontId="13" fillId="7" borderId="0" xfId="0" applyFont="1" applyFill="1"/>
    <xf numFmtId="0" fontId="0" fillId="0" borderId="0" xfId="0"/>
    <xf numFmtId="0" fontId="0" fillId="0" borderId="0" xfId="0"/>
    <xf numFmtId="0" fontId="0" fillId="0" borderId="0" xfId="0" applyFill="1"/>
    <xf numFmtId="0" fontId="1" fillId="2" borderId="0" xfId="0" applyFont="1" applyFill="1"/>
    <xf numFmtId="0" fontId="0" fillId="0" borderId="0" xfId="0" applyFont="1" applyFill="1"/>
    <xf numFmtId="0" fontId="1" fillId="0" borderId="0" xfId="0" applyFont="1" applyFill="1"/>
    <xf numFmtId="0" fontId="0" fillId="7" borderId="0" xfId="0" applyFill="1"/>
    <xf numFmtId="0" fontId="0" fillId="0" borderId="0" xfId="0" applyFont="1"/>
    <xf numFmtId="0" fontId="0" fillId="0" borderId="0" xfId="0"/>
    <xf numFmtId="0" fontId="0" fillId="0" borderId="0" xfId="0" applyFill="1"/>
    <xf numFmtId="0" fontId="1" fillId="0" borderId="0" xfId="0" applyFont="1" applyFill="1"/>
    <xf numFmtId="0" fontId="1" fillId="2" borderId="0" xfId="0" applyFont="1" applyFill="1"/>
    <xf numFmtId="0" fontId="1" fillId="0" borderId="0" xfId="0" applyFont="1"/>
    <xf numFmtId="0" fontId="0" fillId="0" borderId="0" xfId="0" applyFont="1" applyFill="1"/>
    <xf numFmtId="0" fontId="0" fillId="0" borderId="0" xfId="0"/>
    <xf numFmtId="0" fontId="0" fillId="0" borderId="0" xfId="0" applyFill="1"/>
    <xf numFmtId="0" fontId="0" fillId="0" borderId="0" xfId="0" applyFont="1" applyFill="1"/>
    <xf numFmtId="0" fontId="0" fillId="0" borderId="0" xfId="0"/>
    <xf numFmtId="0" fontId="0" fillId="0" borderId="0" xfId="0" applyFill="1"/>
    <xf numFmtId="0" fontId="1" fillId="2" borderId="0" xfId="0" applyFont="1" applyFill="1"/>
    <xf numFmtId="0" fontId="0" fillId="0" borderId="0" xfId="0" applyFont="1" applyFill="1"/>
    <xf numFmtId="0" fontId="0" fillId="5" borderId="0" xfId="0" applyFill="1"/>
    <xf numFmtId="0" fontId="3" fillId="0" borderId="0" xfId="0" applyFont="1" applyFill="1"/>
    <xf numFmtId="0" fontId="0" fillId="0" borderId="0" xfId="0" applyFill="1"/>
    <xf numFmtId="0" fontId="1" fillId="2" borderId="0" xfId="0" applyFont="1" applyFill="1"/>
    <xf numFmtId="0" fontId="0" fillId="0" borderId="0" xfId="0" applyFont="1" applyFill="1"/>
    <xf numFmtId="0" fontId="0" fillId="0" borderId="0" xfId="0" applyFill="1"/>
    <xf numFmtId="0" fontId="0" fillId="0" borderId="0" xfId="0" applyFont="1" applyFill="1"/>
    <xf numFmtId="0" fontId="0" fillId="0" borderId="0" xfId="0"/>
    <xf numFmtId="0" fontId="0" fillId="0" borderId="0" xfId="0" applyFill="1"/>
    <xf numFmtId="0" fontId="0" fillId="0" borderId="0" xfId="0" applyFont="1" applyFill="1"/>
    <xf numFmtId="0" fontId="3" fillId="0" borderId="0" xfId="0" applyFont="1" applyFill="1"/>
    <xf numFmtId="0" fontId="0" fillId="0" borderId="0" xfId="0"/>
    <xf numFmtId="0" fontId="0" fillId="0" borderId="0" xfId="0"/>
    <xf numFmtId="0" fontId="0" fillId="0" borderId="0" xfId="0" applyFill="1"/>
    <xf numFmtId="0" fontId="0" fillId="0" borderId="0" xfId="0"/>
    <xf numFmtId="0" fontId="0" fillId="0" borderId="0" xfId="0" applyFill="1"/>
    <xf numFmtId="0" fontId="0" fillId="0" borderId="0" xfId="0" applyFont="1" applyFill="1"/>
    <xf numFmtId="0" fontId="0" fillId="0" borderId="0" xfId="0"/>
    <xf numFmtId="0" fontId="0" fillId="0" borderId="0" xfId="0" applyFill="1"/>
    <xf numFmtId="0" fontId="1" fillId="2" borderId="0" xfId="0" applyFont="1" applyFill="1"/>
    <xf numFmtId="0" fontId="0" fillId="0" borderId="0" xfId="0" applyFont="1" applyFill="1"/>
    <xf numFmtId="0" fontId="0" fillId="0" borderId="0" xfId="0" applyFont="1"/>
    <xf numFmtId="0" fontId="0" fillId="0" borderId="0" xfId="0"/>
    <xf numFmtId="0" fontId="0" fillId="0" borderId="0" xfId="0" applyFill="1"/>
    <xf numFmtId="0" fontId="0" fillId="0" borderId="0" xfId="0"/>
    <xf numFmtId="0" fontId="0" fillId="0" borderId="0" xfId="0" applyFont="1" applyFill="1"/>
    <xf numFmtId="0" fontId="3" fillId="0" borderId="0" xfId="0" applyFont="1" applyFill="1"/>
    <xf numFmtId="0" fontId="0" fillId="0" borderId="0" xfId="0"/>
    <xf numFmtId="0" fontId="1" fillId="2" borderId="0" xfId="0" applyFont="1" applyFill="1"/>
    <xf numFmtId="0" fontId="3" fillId="0" borderId="0" xfId="0" applyFont="1" applyFill="1"/>
    <xf numFmtId="0" fontId="0" fillId="0" borderId="0" xfId="0"/>
    <xf numFmtId="0" fontId="0" fillId="0" borderId="0" xfId="0" applyFill="1"/>
    <xf numFmtId="0" fontId="0" fillId="0" borderId="0" xfId="0"/>
    <xf numFmtId="0" fontId="1" fillId="2" borderId="0" xfId="0" applyFont="1" applyFill="1"/>
    <xf numFmtId="0" fontId="0" fillId="0" borderId="0" xfId="0"/>
    <xf numFmtId="0" fontId="0" fillId="0" borderId="0" xfId="0"/>
    <xf numFmtId="0" fontId="0" fillId="0" borderId="0" xfId="0" applyFill="1"/>
    <xf numFmtId="0" fontId="0" fillId="0" borderId="0" xfId="0"/>
    <xf numFmtId="0" fontId="0" fillId="0" borderId="0" xfId="0" applyFill="1"/>
    <xf numFmtId="0" fontId="0" fillId="0" borderId="0" xfId="0" applyFont="1" applyFill="1"/>
    <xf numFmtId="0" fontId="0" fillId="0" borderId="0" xfId="0" applyFont="1"/>
    <xf numFmtId="0" fontId="3" fillId="0" borderId="0" xfId="0" applyFont="1" applyFill="1"/>
    <xf numFmtId="0" fontId="0" fillId="0" borderId="0" xfId="0"/>
    <xf numFmtId="0" fontId="0" fillId="0" borderId="0" xfId="0" applyFill="1"/>
    <xf numFmtId="0" fontId="1" fillId="2" borderId="0" xfId="0" applyFont="1" applyFill="1"/>
    <xf numFmtId="0" fontId="0" fillId="0" borderId="0" xfId="0" applyFont="1" applyFill="1"/>
    <xf numFmtId="0" fontId="3" fillId="0" borderId="0" xfId="0" applyFont="1" applyFill="1"/>
    <xf numFmtId="0" fontId="11" fillId="0" borderId="0" xfId="0" applyFont="1" applyFill="1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3" fillId="0" borderId="0" xfId="0" applyFont="1"/>
    <xf numFmtId="0" fontId="0" fillId="0" borderId="0" xfId="0" applyFill="1"/>
    <xf numFmtId="0" fontId="0" fillId="0" borderId="0" xfId="0"/>
    <xf numFmtId="0" fontId="0" fillId="0" borderId="0" xfId="0" applyFill="1"/>
    <xf numFmtId="0" fontId="3" fillId="0" borderId="0" xfId="0" applyFont="1"/>
    <xf numFmtId="0" fontId="0" fillId="0" borderId="0" xfId="0"/>
    <xf numFmtId="0" fontId="0" fillId="0" borderId="0" xfId="0" applyFill="1"/>
    <xf numFmtId="0" fontId="3" fillId="0" borderId="0" xfId="0" applyFont="1"/>
    <xf numFmtId="0" fontId="0" fillId="0" borderId="0" xfId="0"/>
    <xf numFmtId="0" fontId="0" fillId="0" borderId="0" xfId="0" applyFill="1"/>
    <xf numFmtId="0" fontId="3" fillId="0" borderId="0" xfId="0" applyFont="1"/>
    <xf numFmtId="0" fontId="0" fillId="0" borderId="0" xfId="0"/>
    <xf numFmtId="0" fontId="0" fillId="0" borderId="0" xfId="0" applyFill="1"/>
    <xf numFmtId="0" fontId="3" fillId="0" borderId="0" xfId="0" applyFont="1"/>
    <xf numFmtId="0" fontId="0" fillId="0" borderId="0" xfId="0"/>
    <xf numFmtId="0" fontId="0" fillId="0" borderId="0" xfId="0"/>
    <xf numFmtId="0" fontId="0" fillId="0" borderId="0" xfId="0" applyFill="1"/>
    <xf numFmtId="0" fontId="0" fillId="0" borderId="0" xfId="0"/>
    <xf numFmtId="0" fontId="0" fillId="0" borderId="0" xfId="0" applyFill="1"/>
    <xf numFmtId="0" fontId="0" fillId="0" borderId="0" xfId="0"/>
    <xf numFmtId="0" fontId="0" fillId="0" borderId="0" xfId="0" applyFill="1"/>
    <xf numFmtId="0" fontId="0" fillId="0" borderId="0" xfId="0"/>
    <xf numFmtId="0" fontId="0" fillId="0" borderId="0" xfId="0" applyFill="1"/>
    <xf numFmtId="0" fontId="0" fillId="0" borderId="0" xfId="0"/>
    <xf numFmtId="0" fontId="0" fillId="0" borderId="0" xfId="0" applyFill="1"/>
    <xf numFmtId="0" fontId="0" fillId="0" borderId="0" xfId="0"/>
    <xf numFmtId="0" fontId="0" fillId="0" borderId="0" xfId="0" applyFill="1"/>
    <xf numFmtId="0" fontId="0" fillId="0" borderId="0" xfId="0"/>
    <xf numFmtId="0" fontId="0" fillId="0" borderId="0" xfId="0" applyFill="1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 applyFill="1"/>
    <xf numFmtId="0" fontId="3" fillId="0" borderId="0" xfId="0" applyFont="1" applyFill="1"/>
    <xf numFmtId="0" fontId="0" fillId="0" borderId="0" xfId="0"/>
    <xf numFmtId="0" fontId="0" fillId="0" borderId="0" xfId="0" applyFill="1"/>
    <xf numFmtId="0" fontId="0" fillId="0" borderId="0" xfId="0"/>
    <xf numFmtId="0" fontId="0" fillId="0" borderId="0" xfId="0" applyFill="1"/>
    <xf numFmtId="0" fontId="0" fillId="0" borderId="0" xfId="0"/>
    <xf numFmtId="0" fontId="0" fillId="0" borderId="0" xfId="0" applyFill="1"/>
    <xf numFmtId="0" fontId="0" fillId="0" borderId="0" xfId="0"/>
    <xf numFmtId="0" fontId="0" fillId="0" borderId="0" xfId="0" applyFill="1"/>
    <xf numFmtId="0" fontId="0" fillId="0" borderId="0" xfId="0"/>
    <xf numFmtId="0" fontId="0" fillId="0" borderId="0" xfId="0" applyFill="1"/>
    <xf numFmtId="0" fontId="0" fillId="0" borderId="0" xfId="0"/>
    <xf numFmtId="0" fontId="0" fillId="0" borderId="0" xfId="0"/>
    <xf numFmtId="0" fontId="0" fillId="0" borderId="0" xfId="0" applyFill="1"/>
    <xf numFmtId="0" fontId="0" fillId="0" borderId="0" xfId="0"/>
    <xf numFmtId="0" fontId="0" fillId="0" borderId="0" xfId="0"/>
    <xf numFmtId="0" fontId="0" fillId="0" borderId="0" xfId="0" applyFill="1"/>
    <xf numFmtId="0" fontId="0" fillId="0" borderId="0" xfId="0"/>
    <xf numFmtId="0" fontId="0" fillId="0" borderId="0" xfId="0" applyFill="1"/>
    <xf numFmtId="0" fontId="0" fillId="0" borderId="0" xfId="0"/>
    <xf numFmtId="0" fontId="0" fillId="0" borderId="0" xfId="0" applyFill="1"/>
    <xf numFmtId="0" fontId="0" fillId="0" borderId="0" xfId="0"/>
    <xf numFmtId="0" fontId="0" fillId="0" borderId="0" xfId="0" applyFill="1"/>
    <xf numFmtId="0" fontId="0" fillId="0" borderId="0" xfId="0"/>
    <xf numFmtId="0" fontId="0" fillId="0" borderId="0" xfId="0" applyFill="1"/>
    <xf numFmtId="0" fontId="0" fillId="0" borderId="0" xfId="0"/>
    <xf numFmtId="0" fontId="0" fillId="0" borderId="0" xfId="0"/>
    <xf numFmtId="0" fontId="0" fillId="0" borderId="0" xfId="0" applyFill="1"/>
    <xf numFmtId="0" fontId="3" fillId="0" borderId="0" xfId="0" applyFont="1" applyFill="1"/>
    <xf numFmtId="0" fontId="3" fillId="0" borderId="0" xfId="0" applyFont="1"/>
    <xf numFmtId="0" fontId="0" fillId="0" borderId="0" xfId="0" applyFont="1"/>
    <xf numFmtId="0" fontId="0" fillId="0" borderId="0" xfId="0"/>
    <xf numFmtId="0" fontId="0" fillId="0" borderId="0" xfId="0" applyFill="1"/>
    <xf numFmtId="0" fontId="0" fillId="0" borderId="0" xfId="0" applyFont="1" applyFill="1"/>
    <xf numFmtId="0" fontId="0" fillId="0" borderId="0" xfId="0" applyAlignment="1">
      <alignment horizontal="center"/>
    </xf>
    <xf numFmtId="0" fontId="3" fillId="0" borderId="0" xfId="0" applyFont="1"/>
    <xf numFmtId="0" fontId="0" fillId="4" borderId="0" xfId="0" applyFill="1"/>
    <xf numFmtId="0" fontId="0" fillId="4" borderId="0" xfId="0" applyFill="1" applyAlignment="1">
      <alignment horizontal="center"/>
    </xf>
    <xf numFmtId="0" fontId="1" fillId="0" borderId="0" xfId="0" applyFont="1" applyFill="1"/>
    <xf numFmtId="164" fontId="0" fillId="4" borderId="0" xfId="0" applyNumberFormat="1" applyFill="1" applyAlignment="1">
      <alignment horizontal="center"/>
    </xf>
    <xf numFmtId="164" fontId="0" fillId="4" borderId="0" xfId="0" applyNumberFormat="1" applyFill="1"/>
    <xf numFmtId="0" fontId="0" fillId="7" borderId="0" xfId="0" applyFill="1"/>
    <xf numFmtId="0" fontId="0" fillId="0" borderId="0" xfId="0" applyFill="1" applyAlignment="1">
      <alignment horizontal="center"/>
    </xf>
    <xf numFmtId="164" fontId="0" fillId="0" borderId="0" xfId="0" applyNumberFormat="1" applyFill="1" applyAlignment="1">
      <alignment horizontal="center"/>
    </xf>
    <xf numFmtId="0" fontId="0" fillId="0" borderId="0" xfId="0" applyFont="1"/>
    <xf numFmtId="0" fontId="3" fillId="0" borderId="0" xfId="0" applyFont="1" applyFill="1"/>
    <xf numFmtId="0" fontId="11" fillId="0" borderId="0" xfId="0" applyFont="1"/>
    <xf numFmtId="164" fontId="4" fillId="0" borderId="0" xfId="0" applyNumberFormat="1" applyFont="1" applyAlignment="1">
      <alignment horizontal="center"/>
    </xf>
    <xf numFmtId="0" fontId="9" fillId="0" borderId="0" xfId="0" applyFont="1" applyFill="1"/>
    <xf numFmtId="0" fontId="11" fillId="0" borderId="0" xfId="0" applyFont="1" applyFill="1"/>
    <xf numFmtId="0" fontId="6" fillId="8" borderId="1" xfId="0" applyFont="1" applyFill="1" applyBorder="1" applyAlignment="1">
      <alignment horizontal="center" vertical="center" wrapText="1"/>
    </xf>
    <xf numFmtId="0" fontId="0" fillId="0" borderId="0" xfId="0" applyFill="1"/>
    <xf numFmtId="0" fontId="0" fillId="4" borderId="0" xfId="0" applyFill="1" applyAlignment="1">
      <alignment horizontal="center"/>
    </xf>
    <xf numFmtId="164" fontId="6" fillId="0" borderId="1" xfId="0" applyNumberFormat="1" applyFont="1" applyBorder="1" applyAlignment="1">
      <alignment horizontal="center" vertical="center" wrapText="1"/>
    </xf>
    <xf numFmtId="164" fontId="6" fillId="9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/>
    <xf numFmtId="164" fontId="0" fillId="0" borderId="0" xfId="0" applyNumberFormat="1"/>
    <xf numFmtId="164" fontId="1" fillId="0" borderId="0" xfId="0" applyNumberFormat="1" applyFont="1"/>
    <xf numFmtId="164" fontId="6" fillId="0" borderId="1" xfId="0" applyNumberFormat="1" applyFont="1" applyBorder="1" applyAlignment="1">
      <alignment horizontal="center" vertical="center" wrapText="1"/>
    </xf>
    <xf numFmtId="164" fontId="6" fillId="9" borderId="1" xfId="0" applyNumberFormat="1" applyFont="1" applyFill="1" applyBorder="1" applyAlignment="1">
      <alignment horizontal="center" vertical="center" wrapText="1"/>
    </xf>
    <xf numFmtId="0" fontId="1" fillId="13" borderId="0" xfId="0" applyFont="1" applyFill="1"/>
    <xf numFmtId="1" fontId="6" fillId="0" borderId="1" xfId="0" applyNumberFormat="1" applyFont="1" applyBorder="1" applyAlignment="1">
      <alignment horizontal="center" vertical="center" wrapText="1"/>
    </xf>
    <xf numFmtId="0" fontId="6" fillId="14" borderId="1" xfId="0" applyFont="1" applyFill="1" applyBorder="1" applyAlignment="1">
      <alignment horizontal="center" vertical="center" wrapText="1"/>
    </xf>
    <xf numFmtId="164" fontId="3" fillId="0" borderId="0" xfId="0" applyNumberFormat="1" applyFont="1"/>
    <xf numFmtId="0" fontId="2" fillId="0" borderId="0" xfId="0" applyFont="1" applyAlignment="1">
      <alignment horizontal="center"/>
    </xf>
    <xf numFmtId="0" fontId="14" fillId="8" borderId="1" xfId="0" applyFont="1" applyFill="1" applyBorder="1" applyAlignment="1">
      <alignment horizontal="center" vertical="center" wrapText="1"/>
    </xf>
    <xf numFmtId="0" fontId="14" fillId="8" borderId="2" xfId="0" applyFont="1" applyFill="1" applyBorder="1" applyAlignment="1">
      <alignment horizontal="center" vertical="center" wrapText="1"/>
    </xf>
    <xf numFmtId="0" fontId="14" fillId="8" borderId="3" xfId="0" applyFont="1" applyFill="1" applyBorder="1" applyAlignment="1">
      <alignment horizontal="center" vertical="center" wrapText="1"/>
    </xf>
    <xf numFmtId="0" fontId="14" fillId="8" borderId="4" xfId="0" applyFont="1" applyFill="1" applyBorder="1" applyAlignment="1">
      <alignment horizontal="center" vertical="center" wrapText="1"/>
    </xf>
    <xf numFmtId="0" fontId="14" fillId="14" borderId="1" xfId="0" applyFont="1" applyFill="1" applyBorder="1" applyAlignment="1">
      <alignment horizontal="center" vertical="center" wrapText="1"/>
    </xf>
    <xf numFmtId="0" fontId="6" fillId="8" borderId="1" xfId="0" applyFont="1" applyFill="1" applyBorder="1" applyAlignment="1">
      <alignment horizontal="center" vertical="center" wrapText="1"/>
    </xf>
    <xf numFmtId="0" fontId="4" fillId="12" borderId="0" xfId="0" applyFont="1" applyFill="1" applyAlignment="1">
      <alignment horizontal="center"/>
    </xf>
    <xf numFmtId="0" fontId="4" fillId="7" borderId="0" xfId="0" applyFont="1" applyFill="1" applyAlignment="1">
      <alignment horizontal="center"/>
    </xf>
  </cellXfs>
  <cellStyles count="2">
    <cellStyle name="Normal" xfId="0" builtinId="0"/>
    <cellStyle name="Normal 2 2" xfId="1"/>
  </cellStyles>
  <dxfs count="5">
    <dxf>
      <font>
        <color theme="2"/>
      </font>
    </dxf>
    <dxf>
      <font>
        <color theme="3"/>
      </font>
    </dxf>
    <dxf>
      <font>
        <color rgb="FFFF0000"/>
      </font>
    </dxf>
    <dxf>
      <font>
        <color theme="2"/>
      </font>
    </dxf>
    <dxf>
      <font>
        <color theme="2"/>
      </font>
    </dxf>
  </dxfs>
  <tableStyles count="0" defaultTableStyle="TableStyleMedium2" defaultPivotStyle="PivotStyleLight16"/>
  <colors>
    <mruColors>
      <color rgb="FFFFFF99"/>
      <color rgb="FF1DD53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79"/>
  <sheetViews>
    <sheetView zoomScale="70" zoomScaleNormal="70" workbookViewId="0">
      <selection activeCell="O9" sqref="O9"/>
    </sheetView>
  </sheetViews>
  <sheetFormatPr defaultRowHeight="15" x14ac:dyDescent="0.25"/>
  <cols>
    <col min="1" max="1" width="20.42578125" customWidth="1"/>
    <col min="2" max="2" width="9.42578125" customWidth="1"/>
    <col min="4" max="4" width="9.5703125" bestFit="1" customWidth="1"/>
    <col min="5" max="5" width="22.5703125" bestFit="1" customWidth="1"/>
    <col min="6" max="7" width="22.42578125" bestFit="1" customWidth="1"/>
    <col min="8" max="8" width="15.85546875" bestFit="1" customWidth="1"/>
    <col min="9" max="9" width="11.42578125" bestFit="1" customWidth="1"/>
    <col min="10" max="10" width="20.85546875" bestFit="1" customWidth="1"/>
  </cols>
  <sheetData>
    <row r="1" spans="1:10" s="40" customFormat="1" x14ac:dyDescent="0.25"/>
    <row r="2" spans="1:10" s="40" customFormat="1" x14ac:dyDescent="0.25"/>
    <row r="3" spans="1:10" s="40" customFormat="1" x14ac:dyDescent="0.25"/>
    <row r="4" spans="1:10" s="40" customFormat="1" x14ac:dyDescent="0.25"/>
    <row r="5" spans="1:10" s="40" customFormat="1" x14ac:dyDescent="0.25"/>
    <row r="7" spans="1:10" ht="18.75" x14ac:dyDescent="0.3">
      <c r="A7" s="339" t="s">
        <v>94</v>
      </c>
      <c r="B7" s="339"/>
      <c r="C7" s="339"/>
      <c r="D7" s="339"/>
      <c r="E7" s="3" t="s">
        <v>54</v>
      </c>
      <c r="F7" s="14">
        <f>J7-H7</f>
        <v>0</v>
      </c>
      <c r="G7" t="s">
        <v>97</v>
      </c>
      <c r="H7" s="22">
        <v>0</v>
      </c>
      <c r="I7" t="s">
        <v>98</v>
      </c>
      <c r="J7" s="23">
        <v>0</v>
      </c>
    </row>
    <row r="8" spans="1:10" x14ac:dyDescent="0.25">
      <c r="A8" s="2"/>
      <c r="B8" s="2" t="s">
        <v>7</v>
      </c>
      <c r="C8" s="2" t="s">
        <v>47</v>
      </c>
      <c r="D8" s="2" t="s">
        <v>24</v>
      </c>
      <c r="E8" s="2" t="s">
        <v>49</v>
      </c>
      <c r="F8" s="2" t="s">
        <v>50</v>
      </c>
      <c r="G8" s="2" t="s">
        <v>50</v>
      </c>
      <c r="H8" s="2" t="s">
        <v>51</v>
      </c>
      <c r="I8" s="2" t="s">
        <v>52</v>
      </c>
      <c r="J8" s="16" t="s">
        <v>53</v>
      </c>
    </row>
    <row r="9" spans="1:10" x14ac:dyDescent="0.25">
      <c r="A9" s="2"/>
      <c r="B9" s="8" t="s">
        <v>96</v>
      </c>
      <c r="C9" s="12">
        <f>$H7</f>
        <v>0</v>
      </c>
      <c r="D9" s="12"/>
      <c r="E9" s="13">
        <f>IF(C10=C9,(C10-C9)/2, C10-C9)</f>
        <v>0</v>
      </c>
      <c r="F9" s="13">
        <f t="shared" ref="F9:F32" si="0">E9+D9</f>
        <v>0</v>
      </c>
      <c r="G9" s="327">
        <f>IF(C10&gt;=J7,D10,0)</f>
        <v>0</v>
      </c>
      <c r="H9" s="13">
        <f>(G9+F9)/2</f>
        <v>0</v>
      </c>
      <c r="I9" s="13">
        <f>E9</f>
        <v>0</v>
      </c>
      <c r="J9" s="17">
        <f>H9*I9</f>
        <v>0</v>
      </c>
    </row>
    <row r="10" spans="1:10" x14ac:dyDescent="0.25">
      <c r="A10" s="2" t="s">
        <v>29</v>
      </c>
      <c r="B10" s="1"/>
      <c r="C10" s="5"/>
      <c r="D10" s="1"/>
      <c r="E10" s="24" t="str">
        <f t="shared" ref="E10:E15" si="1">IF(C11=0,"",(C11-C10)/2)</f>
        <v/>
      </c>
      <c r="F10" s="24" t="e">
        <f>E10+D10</f>
        <v>#VALUE!</v>
      </c>
      <c r="G10" s="24" t="e">
        <f>E10+D11</f>
        <v>#VALUE!</v>
      </c>
      <c r="H10" s="24" t="e">
        <f>((G10+F10)/2)/2</f>
        <v>#VALUE!</v>
      </c>
      <c r="I10" s="24" t="e">
        <f>E10*2</f>
        <v>#VALUE!</v>
      </c>
      <c r="J10" s="25" t="e">
        <f>H10*I10</f>
        <v>#VALUE!</v>
      </c>
    </row>
    <row r="11" spans="1:10" x14ac:dyDescent="0.25">
      <c r="A11" s="2" t="s">
        <v>29</v>
      </c>
      <c r="D11" s="1"/>
      <c r="E11" s="24" t="str">
        <f t="shared" si="1"/>
        <v/>
      </c>
      <c r="F11" s="24" t="e">
        <f>E11+D11</f>
        <v>#VALUE!</v>
      </c>
      <c r="G11" s="24" t="e">
        <f t="shared" ref="G11:G32" si="2">E11+D12</f>
        <v>#VALUE!</v>
      </c>
      <c r="H11" s="24" t="e">
        <f t="shared" ref="H11:H32" si="3">((G11+F11)/2)/2</f>
        <v>#VALUE!</v>
      </c>
      <c r="I11" s="24" t="e">
        <f t="shared" ref="I11:I32" si="4">E11*2</f>
        <v>#VALUE!</v>
      </c>
      <c r="J11" s="25" t="e">
        <f t="shared" ref="J11:J32" si="5">H11*I11</f>
        <v>#VALUE!</v>
      </c>
    </row>
    <row r="12" spans="1:10" x14ac:dyDescent="0.25">
      <c r="A12" s="2" t="s">
        <v>29</v>
      </c>
      <c r="E12" s="24" t="str">
        <f t="shared" si="1"/>
        <v/>
      </c>
      <c r="F12" s="24" t="e">
        <f>E12+D12</f>
        <v>#VALUE!</v>
      </c>
      <c r="G12" s="24" t="e">
        <f t="shared" si="2"/>
        <v>#VALUE!</v>
      </c>
      <c r="H12" s="24" t="e">
        <f t="shared" si="3"/>
        <v>#VALUE!</v>
      </c>
      <c r="I12" s="24" t="e">
        <f t="shared" si="4"/>
        <v>#VALUE!</v>
      </c>
      <c r="J12" s="25" t="e">
        <f t="shared" si="5"/>
        <v>#VALUE!</v>
      </c>
    </row>
    <row r="13" spans="1:10" x14ac:dyDescent="0.25">
      <c r="A13" s="2" t="s">
        <v>29</v>
      </c>
      <c r="D13" s="1"/>
      <c r="E13" s="24" t="str">
        <f t="shared" si="1"/>
        <v/>
      </c>
      <c r="F13" s="24" t="e">
        <f>E13+D13</f>
        <v>#VALUE!</v>
      </c>
      <c r="G13" s="24" t="e">
        <f t="shared" si="2"/>
        <v>#VALUE!</v>
      </c>
      <c r="H13" s="24" t="e">
        <f t="shared" si="3"/>
        <v>#VALUE!</v>
      </c>
      <c r="I13" s="24" t="e">
        <f t="shared" si="4"/>
        <v>#VALUE!</v>
      </c>
      <c r="J13" s="25" t="e">
        <f t="shared" si="5"/>
        <v>#VALUE!</v>
      </c>
    </row>
    <row r="14" spans="1:10" x14ac:dyDescent="0.25">
      <c r="A14" s="2" t="s">
        <v>29</v>
      </c>
      <c r="D14" s="1"/>
      <c r="E14" s="24" t="str">
        <f t="shared" si="1"/>
        <v/>
      </c>
      <c r="F14" s="24" t="e">
        <f>E14+D14</f>
        <v>#VALUE!</v>
      </c>
      <c r="G14" s="24" t="e">
        <f t="shared" si="2"/>
        <v>#VALUE!</v>
      </c>
      <c r="H14" s="24" t="e">
        <f t="shared" si="3"/>
        <v>#VALUE!</v>
      </c>
      <c r="I14" s="24" t="e">
        <f t="shared" si="4"/>
        <v>#VALUE!</v>
      </c>
      <c r="J14" s="25" t="e">
        <f t="shared" si="5"/>
        <v>#VALUE!</v>
      </c>
    </row>
    <row r="15" spans="1:10" x14ac:dyDescent="0.25">
      <c r="A15" s="2" t="s">
        <v>29</v>
      </c>
      <c r="D15" s="1"/>
      <c r="E15" s="24" t="str">
        <f t="shared" si="1"/>
        <v/>
      </c>
      <c r="F15" s="24" t="e">
        <f t="shared" si="0"/>
        <v>#VALUE!</v>
      </c>
      <c r="G15" s="24" t="e">
        <f t="shared" si="2"/>
        <v>#VALUE!</v>
      </c>
      <c r="H15" s="24" t="e">
        <f t="shared" si="3"/>
        <v>#VALUE!</v>
      </c>
      <c r="I15" s="24" t="e">
        <f t="shared" si="4"/>
        <v>#VALUE!</v>
      </c>
      <c r="J15" s="25" t="e">
        <f t="shared" si="5"/>
        <v>#VALUE!</v>
      </c>
    </row>
    <row r="16" spans="1:10" x14ac:dyDescent="0.25">
      <c r="A16" s="2" t="s">
        <v>29</v>
      </c>
      <c r="B16" s="1"/>
      <c r="E16" s="24" t="str">
        <f>IF(C17=0,"",(C17-C16)/2)</f>
        <v/>
      </c>
      <c r="F16" s="24" t="e">
        <f t="shared" si="0"/>
        <v>#VALUE!</v>
      </c>
      <c r="G16" s="24" t="e">
        <f t="shared" si="2"/>
        <v>#VALUE!</v>
      </c>
      <c r="H16" s="24" t="e">
        <f t="shared" si="3"/>
        <v>#VALUE!</v>
      </c>
      <c r="I16" s="24" t="e">
        <f t="shared" si="4"/>
        <v>#VALUE!</v>
      </c>
      <c r="J16" s="25" t="e">
        <f t="shared" si="5"/>
        <v>#VALUE!</v>
      </c>
    </row>
    <row r="17" spans="1:10" x14ac:dyDescent="0.25">
      <c r="A17" s="2" t="s">
        <v>29</v>
      </c>
      <c r="B17" s="1"/>
      <c r="E17" s="24" t="str">
        <f t="shared" ref="E17:E25" si="6">IF(C18=0,"",(C18-C17)/2)</f>
        <v/>
      </c>
      <c r="F17" s="24" t="e">
        <f t="shared" si="0"/>
        <v>#VALUE!</v>
      </c>
      <c r="G17" s="24" t="e">
        <f t="shared" si="2"/>
        <v>#VALUE!</v>
      </c>
      <c r="H17" s="24" t="e">
        <f t="shared" si="3"/>
        <v>#VALUE!</v>
      </c>
      <c r="I17" s="24" t="e">
        <f t="shared" si="4"/>
        <v>#VALUE!</v>
      </c>
      <c r="J17" s="25" t="e">
        <f t="shared" si="5"/>
        <v>#VALUE!</v>
      </c>
    </row>
    <row r="18" spans="1:10" x14ac:dyDescent="0.25">
      <c r="A18" s="2" t="s">
        <v>29</v>
      </c>
      <c r="B18" s="1"/>
      <c r="E18" s="24" t="str">
        <f>IF(C19=0,"",(C19-C18)/2)</f>
        <v/>
      </c>
      <c r="F18" s="24" t="e">
        <f t="shared" si="0"/>
        <v>#VALUE!</v>
      </c>
      <c r="G18" s="24" t="e">
        <f>E18+D19</f>
        <v>#VALUE!</v>
      </c>
      <c r="H18" s="24" t="e">
        <f t="shared" si="3"/>
        <v>#VALUE!</v>
      </c>
      <c r="I18" s="24" t="e">
        <f t="shared" si="4"/>
        <v>#VALUE!</v>
      </c>
      <c r="J18" s="25" t="e">
        <f t="shared" si="5"/>
        <v>#VALUE!</v>
      </c>
    </row>
    <row r="19" spans="1:10" x14ac:dyDescent="0.25">
      <c r="A19" s="2" t="s">
        <v>29</v>
      </c>
      <c r="B19" s="1"/>
      <c r="E19" s="24" t="str">
        <f t="shared" si="6"/>
        <v/>
      </c>
      <c r="F19" s="24" t="e">
        <f t="shared" si="0"/>
        <v>#VALUE!</v>
      </c>
      <c r="G19" s="24" t="e">
        <f t="shared" si="2"/>
        <v>#VALUE!</v>
      </c>
      <c r="H19" s="24" t="e">
        <f t="shared" si="3"/>
        <v>#VALUE!</v>
      </c>
      <c r="I19" s="24" t="e">
        <f t="shared" si="4"/>
        <v>#VALUE!</v>
      </c>
      <c r="J19" s="25" t="e">
        <f t="shared" si="5"/>
        <v>#VALUE!</v>
      </c>
    </row>
    <row r="20" spans="1:10" x14ac:dyDescent="0.25">
      <c r="A20" s="2" t="s">
        <v>29</v>
      </c>
      <c r="B20" s="1"/>
      <c r="E20" s="24" t="str">
        <f t="shared" si="6"/>
        <v/>
      </c>
      <c r="F20" s="24" t="e">
        <f t="shared" si="0"/>
        <v>#VALUE!</v>
      </c>
      <c r="G20" s="24" t="e">
        <f t="shared" si="2"/>
        <v>#VALUE!</v>
      </c>
      <c r="H20" s="24" t="e">
        <f t="shared" si="3"/>
        <v>#VALUE!</v>
      </c>
      <c r="I20" s="24" t="e">
        <f t="shared" si="4"/>
        <v>#VALUE!</v>
      </c>
      <c r="J20" s="25" t="e">
        <f t="shared" si="5"/>
        <v>#VALUE!</v>
      </c>
    </row>
    <row r="21" spans="1:10" x14ac:dyDescent="0.25">
      <c r="A21" s="2" t="s">
        <v>29</v>
      </c>
      <c r="B21" s="1"/>
      <c r="E21" s="24" t="str">
        <f t="shared" si="6"/>
        <v/>
      </c>
      <c r="F21" s="24" t="e">
        <f t="shared" si="0"/>
        <v>#VALUE!</v>
      </c>
      <c r="G21" s="24" t="e">
        <f t="shared" si="2"/>
        <v>#VALUE!</v>
      </c>
      <c r="H21" s="24" t="e">
        <f t="shared" si="3"/>
        <v>#VALUE!</v>
      </c>
      <c r="I21" s="24" t="e">
        <f t="shared" si="4"/>
        <v>#VALUE!</v>
      </c>
      <c r="J21" s="25" t="e">
        <f t="shared" si="5"/>
        <v>#VALUE!</v>
      </c>
    </row>
    <row r="22" spans="1:10" x14ac:dyDescent="0.25">
      <c r="A22" s="2" t="s">
        <v>29</v>
      </c>
      <c r="B22" s="1"/>
      <c r="E22" s="24" t="str">
        <f t="shared" si="6"/>
        <v/>
      </c>
      <c r="F22" s="24" t="e">
        <f t="shared" si="0"/>
        <v>#VALUE!</v>
      </c>
      <c r="G22" s="24" t="e">
        <f t="shared" si="2"/>
        <v>#VALUE!</v>
      </c>
      <c r="H22" s="24" t="e">
        <f t="shared" si="3"/>
        <v>#VALUE!</v>
      </c>
      <c r="I22" s="24" t="e">
        <f t="shared" si="4"/>
        <v>#VALUE!</v>
      </c>
      <c r="J22" s="25" t="e">
        <f t="shared" si="5"/>
        <v>#VALUE!</v>
      </c>
    </row>
    <row r="23" spans="1:10" x14ac:dyDescent="0.25">
      <c r="A23" s="2" t="s">
        <v>29</v>
      </c>
      <c r="B23" s="1"/>
      <c r="E23" s="24" t="str">
        <f t="shared" si="6"/>
        <v/>
      </c>
      <c r="F23" s="24" t="e">
        <f t="shared" si="0"/>
        <v>#VALUE!</v>
      </c>
      <c r="G23" s="24" t="e">
        <f t="shared" si="2"/>
        <v>#VALUE!</v>
      </c>
      <c r="H23" s="24" t="e">
        <f t="shared" si="3"/>
        <v>#VALUE!</v>
      </c>
      <c r="I23" s="24" t="e">
        <f t="shared" si="4"/>
        <v>#VALUE!</v>
      </c>
      <c r="J23" s="25" t="e">
        <f t="shared" si="5"/>
        <v>#VALUE!</v>
      </c>
    </row>
    <row r="24" spans="1:10" x14ac:dyDescent="0.25">
      <c r="A24" s="2" t="s">
        <v>29</v>
      </c>
      <c r="B24" s="1"/>
      <c r="E24" s="24" t="str">
        <f>IF(C25=0,"",(C25-C24)/2)</f>
        <v/>
      </c>
      <c r="F24" s="24" t="e">
        <f t="shared" si="0"/>
        <v>#VALUE!</v>
      </c>
      <c r="G24" s="24" t="e">
        <f t="shared" si="2"/>
        <v>#VALUE!</v>
      </c>
      <c r="H24" s="24" t="e">
        <f t="shared" si="3"/>
        <v>#VALUE!</v>
      </c>
      <c r="I24" s="24" t="e">
        <f t="shared" si="4"/>
        <v>#VALUE!</v>
      </c>
      <c r="J24" s="25" t="e">
        <f t="shared" si="5"/>
        <v>#VALUE!</v>
      </c>
    </row>
    <row r="25" spans="1:10" x14ac:dyDescent="0.25">
      <c r="A25" s="2" t="s">
        <v>29</v>
      </c>
      <c r="B25" s="1"/>
      <c r="E25" s="24" t="str">
        <f t="shared" si="6"/>
        <v/>
      </c>
      <c r="F25" s="24" t="e">
        <f t="shared" si="0"/>
        <v>#VALUE!</v>
      </c>
      <c r="G25" s="24" t="e">
        <f t="shared" si="2"/>
        <v>#VALUE!</v>
      </c>
      <c r="H25" s="24" t="e">
        <f t="shared" si="3"/>
        <v>#VALUE!</v>
      </c>
      <c r="I25" s="24" t="e">
        <f t="shared" si="4"/>
        <v>#VALUE!</v>
      </c>
      <c r="J25" s="25" t="e">
        <f t="shared" si="5"/>
        <v>#VALUE!</v>
      </c>
    </row>
    <row r="26" spans="1:10" x14ac:dyDescent="0.25">
      <c r="A26" s="2" t="s">
        <v>29</v>
      </c>
      <c r="B26" s="1"/>
      <c r="E26" s="24" t="str">
        <f>IF(C27=0,"",(C27-C26)/2)</f>
        <v/>
      </c>
      <c r="F26" s="24" t="e">
        <f t="shared" si="0"/>
        <v>#VALUE!</v>
      </c>
      <c r="G26" s="24" t="e">
        <f t="shared" si="2"/>
        <v>#VALUE!</v>
      </c>
      <c r="H26" s="24" t="e">
        <f t="shared" si="3"/>
        <v>#VALUE!</v>
      </c>
      <c r="I26" s="24" t="e">
        <f t="shared" si="4"/>
        <v>#VALUE!</v>
      </c>
      <c r="J26" s="25" t="e">
        <f t="shared" si="5"/>
        <v>#VALUE!</v>
      </c>
    </row>
    <row r="27" spans="1:10" x14ac:dyDescent="0.25">
      <c r="A27" s="2" t="s">
        <v>29</v>
      </c>
      <c r="B27" s="1"/>
      <c r="E27" s="24" t="str">
        <f t="shared" ref="E27:E32" si="7">IF(C28=0,"",(C28-C27)/2)</f>
        <v/>
      </c>
      <c r="F27" s="24" t="e">
        <f t="shared" si="0"/>
        <v>#VALUE!</v>
      </c>
      <c r="G27" s="24" t="e">
        <f t="shared" si="2"/>
        <v>#VALUE!</v>
      </c>
      <c r="H27" s="24" t="e">
        <f t="shared" si="3"/>
        <v>#VALUE!</v>
      </c>
      <c r="I27" s="24" t="e">
        <f t="shared" si="4"/>
        <v>#VALUE!</v>
      </c>
      <c r="J27" s="25" t="e">
        <f t="shared" si="5"/>
        <v>#VALUE!</v>
      </c>
    </row>
    <row r="28" spans="1:10" x14ac:dyDescent="0.25">
      <c r="A28" s="2" t="s">
        <v>29</v>
      </c>
      <c r="B28" s="1"/>
      <c r="E28" s="24" t="str">
        <f t="shared" si="7"/>
        <v/>
      </c>
      <c r="F28" s="24" t="e">
        <f t="shared" si="0"/>
        <v>#VALUE!</v>
      </c>
      <c r="G28" s="24" t="e">
        <f t="shared" si="2"/>
        <v>#VALUE!</v>
      </c>
      <c r="H28" s="24" t="e">
        <f t="shared" si="3"/>
        <v>#VALUE!</v>
      </c>
      <c r="I28" s="24" t="e">
        <f t="shared" si="4"/>
        <v>#VALUE!</v>
      </c>
      <c r="J28" s="25" t="e">
        <f t="shared" si="5"/>
        <v>#VALUE!</v>
      </c>
    </row>
    <row r="29" spans="1:10" x14ac:dyDescent="0.25">
      <c r="A29" s="2" t="s">
        <v>29</v>
      </c>
      <c r="B29" s="1"/>
      <c r="E29" s="24" t="str">
        <f t="shared" si="7"/>
        <v/>
      </c>
      <c r="F29" s="24" t="e">
        <f t="shared" si="0"/>
        <v>#VALUE!</v>
      </c>
      <c r="G29" s="24" t="e">
        <f t="shared" si="2"/>
        <v>#VALUE!</v>
      </c>
      <c r="H29" s="24" t="e">
        <f t="shared" si="3"/>
        <v>#VALUE!</v>
      </c>
      <c r="I29" s="24" t="e">
        <f t="shared" si="4"/>
        <v>#VALUE!</v>
      </c>
      <c r="J29" s="25" t="e">
        <f t="shared" si="5"/>
        <v>#VALUE!</v>
      </c>
    </row>
    <row r="30" spans="1:10" x14ac:dyDescent="0.25">
      <c r="A30" s="2" t="s">
        <v>29</v>
      </c>
      <c r="B30" s="1"/>
      <c r="E30" s="24" t="str">
        <f t="shared" si="7"/>
        <v/>
      </c>
      <c r="F30" s="24" t="e">
        <f t="shared" si="0"/>
        <v>#VALUE!</v>
      </c>
      <c r="G30" s="24" t="e">
        <f t="shared" si="2"/>
        <v>#VALUE!</v>
      </c>
      <c r="H30" s="24" t="e">
        <f t="shared" si="3"/>
        <v>#VALUE!</v>
      </c>
      <c r="I30" s="24" t="e">
        <f t="shared" si="4"/>
        <v>#VALUE!</v>
      </c>
      <c r="J30" s="25" t="e">
        <f t="shared" si="5"/>
        <v>#VALUE!</v>
      </c>
    </row>
    <row r="31" spans="1:10" x14ac:dyDescent="0.25">
      <c r="A31" s="2" t="s">
        <v>29</v>
      </c>
      <c r="B31" s="1"/>
      <c r="E31" s="24" t="str">
        <f t="shared" si="7"/>
        <v/>
      </c>
      <c r="F31" s="24" t="e">
        <f t="shared" si="0"/>
        <v>#VALUE!</v>
      </c>
      <c r="G31" s="24" t="e">
        <f t="shared" si="2"/>
        <v>#VALUE!</v>
      </c>
      <c r="H31" s="24" t="e">
        <f t="shared" si="3"/>
        <v>#VALUE!</v>
      </c>
      <c r="I31" s="24" t="e">
        <f t="shared" si="4"/>
        <v>#VALUE!</v>
      </c>
      <c r="J31" s="25" t="e">
        <f t="shared" si="5"/>
        <v>#VALUE!</v>
      </c>
    </row>
    <row r="32" spans="1:10" x14ac:dyDescent="0.25">
      <c r="A32" s="2" t="s">
        <v>29</v>
      </c>
      <c r="B32" s="1"/>
      <c r="E32" s="24" t="str">
        <f t="shared" si="7"/>
        <v/>
      </c>
      <c r="F32" s="24" t="e">
        <f t="shared" si="0"/>
        <v>#VALUE!</v>
      </c>
      <c r="G32" s="24" t="e">
        <f t="shared" si="2"/>
        <v>#VALUE!</v>
      </c>
      <c r="H32" s="24" t="e">
        <f t="shared" si="3"/>
        <v>#VALUE!</v>
      </c>
      <c r="I32" s="24" t="e">
        <f t="shared" si="4"/>
        <v>#VALUE!</v>
      </c>
      <c r="J32" s="25" t="e">
        <f t="shared" si="5"/>
        <v>#VALUE!</v>
      </c>
    </row>
    <row r="33" spans="1:10" x14ac:dyDescent="0.25">
      <c r="A33" s="2"/>
      <c r="B33" s="1"/>
      <c r="E33" s="13">
        <f>IF(C34=C33,(C34-C33)/2,C34-C33)</f>
        <v>0</v>
      </c>
      <c r="F33" s="13">
        <f>E33+D33</f>
        <v>0</v>
      </c>
      <c r="G33" s="13"/>
      <c r="H33" s="13">
        <f>(G33+F33)/2</f>
        <v>0</v>
      </c>
      <c r="I33" s="13">
        <f>E33</f>
        <v>0</v>
      </c>
      <c r="J33" s="17">
        <f>H33*I33</f>
        <v>0</v>
      </c>
    </row>
    <row r="34" spans="1:10" x14ac:dyDescent="0.25">
      <c r="A34" s="2"/>
      <c r="B34" s="8" t="s">
        <v>95</v>
      </c>
      <c r="C34" s="21">
        <f>$J$7</f>
        <v>0</v>
      </c>
      <c r="E34" s="6"/>
      <c r="F34" s="6"/>
      <c r="G34" s="6"/>
      <c r="H34" s="6"/>
      <c r="I34" s="6"/>
      <c r="J34" s="58" t="e">
        <f>SUM(J$9:J33)/$F$7</f>
        <v>#VALUE!</v>
      </c>
    </row>
    <row r="36" spans="1:10" ht="18.75" x14ac:dyDescent="0.3">
      <c r="A36" s="339"/>
      <c r="B36" s="339"/>
      <c r="C36" s="339"/>
      <c r="D36" s="339"/>
      <c r="E36" s="3" t="s">
        <v>54</v>
      </c>
      <c r="F36" s="14">
        <f>J36-H36</f>
        <v>0</v>
      </c>
      <c r="G36" t="s">
        <v>97</v>
      </c>
      <c r="H36" s="38">
        <f>H7</f>
        <v>0</v>
      </c>
      <c r="I36" t="s">
        <v>98</v>
      </c>
      <c r="J36" s="59">
        <f>J7</f>
        <v>0</v>
      </c>
    </row>
    <row r="37" spans="1:10" x14ac:dyDescent="0.25">
      <c r="A37" s="2"/>
      <c r="B37" s="2" t="s">
        <v>7</v>
      </c>
      <c r="C37" s="2" t="s">
        <v>47</v>
      </c>
      <c r="D37" s="2" t="s">
        <v>24</v>
      </c>
      <c r="E37" s="2" t="s">
        <v>49</v>
      </c>
      <c r="F37" s="2" t="s">
        <v>50</v>
      </c>
      <c r="G37" s="2" t="s">
        <v>50</v>
      </c>
      <c r="H37" s="2" t="s">
        <v>51</v>
      </c>
      <c r="I37" s="2" t="s">
        <v>52</v>
      </c>
      <c r="J37" s="16" t="s">
        <v>53</v>
      </c>
    </row>
    <row r="38" spans="1:10" x14ac:dyDescent="0.25">
      <c r="A38" s="2"/>
      <c r="B38" s="8" t="s">
        <v>96</v>
      </c>
      <c r="C38" s="12">
        <f>$H36</f>
        <v>0</v>
      </c>
      <c r="D38" s="12"/>
      <c r="E38" s="327">
        <f>IF(C39=C38,(C39-C38)/2, C39-C38)</f>
        <v>0</v>
      </c>
      <c r="F38" s="327">
        <f t="shared" ref="F38" si="8">E38+D38</f>
        <v>0</v>
      </c>
      <c r="G38" s="327">
        <f>IF(C39&gt;=J36,D39,0)</f>
        <v>0</v>
      </c>
      <c r="H38" s="13">
        <f>(G38+F38)/2</f>
        <v>0</v>
      </c>
      <c r="I38" s="13">
        <f>E38</f>
        <v>0</v>
      </c>
      <c r="J38" s="17">
        <f>H38*I38</f>
        <v>0</v>
      </c>
    </row>
    <row r="39" spans="1:10" x14ac:dyDescent="0.25">
      <c r="A39" s="2" t="s">
        <v>14</v>
      </c>
      <c r="B39" s="1"/>
      <c r="C39" s="5"/>
      <c r="D39" s="1"/>
      <c r="E39" s="24" t="str">
        <f t="shared" ref="E39:E44" si="9">IF(C40=0,"",(C40-C39)/2)</f>
        <v/>
      </c>
      <c r="F39" s="24" t="e">
        <f>E39+D39</f>
        <v>#VALUE!</v>
      </c>
      <c r="G39" s="24" t="e">
        <f>E39+D40</f>
        <v>#VALUE!</v>
      </c>
      <c r="H39" s="24" t="e">
        <f>((G39+F39)/2)/2</f>
        <v>#VALUE!</v>
      </c>
      <c r="I39" s="24" t="e">
        <f>E39*2</f>
        <v>#VALUE!</v>
      </c>
      <c r="J39" s="25" t="e">
        <f>H39*I39</f>
        <v>#VALUE!</v>
      </c>
    </row>
    <row r="40" spans="1:10" x14ac:dyDescent="0.25">
      <c r="A40" s="2" t="s">
        <v>14</v>
      </c>
      <c r="D40" s="1"/>
      <c r="E40" s="24" t="str">
        <f t="shared" si="9"/>
        <v/>
      </c>
      <c r="F40" s="24" t="e">
        <f>E40+D40</f>
        <v>#VALUE!</v>
      </c>
      <c r="G40" s="24" t="e">
        <f t="shared" ref="G40:G46" si="10">E40+D41</f>
        <v>#VALUE!</v>
      </c>
      <c r="H40" s="24" t="e">
        <f t="shared" ref="H40:H61" si="11">((G40+F40)/2)/2</f>
        <v>#VALUE!</v>
      </c>
      <c r="I40" s="24" t="e">
        <f t="shared" ref="I40:I61" si="12">E40*2</f>
        <v>#VALUE!</v>
      </c>
      <c r="J40" s="25" t="e">
        <f t="shared" ref="J40:J61" si="13">H40*I40</f>
        <v>#VALUE!</v>
      </c>
    </row>
    <row r="41" spans="1:10" x14ac:dyDescent="0.25">
      <c r="A41" s="2" t="s">
        <v>14</v>
      </c>
      <c r="E41" s="24" t="str">
        <f t="shared" si="9"/>
        <v/>
      </c>
      <c r="F41" s="24" t="e">
        <f>E41+D41</f>
        <v>#VALUE!</v>
      </c>
      <c r="G41" s="24" t="e">
        <f t="shared" si="10"/>
        <v>#VALUE!</v>
      </c>
      <c r="H41" s="24" t="e">
        <f t="shared" si="11"/>
        <v>#VALUE!</v>
      </c>
      <c r="I41" s="24" t="e">
        <f t="shared" si="12"/>
        <v>#VALUE!</v>
      </c>
      <c r="J41" s="25" t="e">
        <f t="shared" si="13"/>
        <v>#VALUE!</v>
      </c>
    </row>
    <row r="42" spans="1:10" x14ac:dyDescent="0.25">
      <c r="A42" s="2" t="s">
        <v>14</v>
      </c>
      <c r="D42" s="1"/>
      <c r="E42" s="24" t="str">
        <f t="shared" si="9"/>
        <v/>
      </c>
      <c r="F42" s="24" t="e">
        <f>E42+D42</f>
        <v>#VALUE!</v>
      </c>
      <c r="G42" s="24" t="e">
        <f t="shared" si="10"/>
        <v>#VALUE!</v>
      </c>
      <c r="H42" s="24" t="e">
        <f t="shared" si="11"/>
        <v>#VALUE!</v>
      </c>
      <c r="I42" s="24" t="e">
        <f t="shared" si="12"/>
        <v>#VALUE!</v>
      </c>
      <c r="J42" s="25" t="e">
        <f t="shared" si="13"/>
        <v>#VALUE!</v>
      </c>
    </row>
    <row r="43" spans="1:10" x14ac:dyDescent="0.25">
      <c r="A43" s="2" t="s">
        <v>14</v>
      </c>
      <c r="D43" s="1"/>
      <c r="E43" s="24" t="str">
        <f t="shared" si="9"/>
        <v/>
      </c>
      <c r="F43" s="24" t="e">
        <f>E43+D43</f>
        <v>#VALUE!</v>
      </c>
      <c r="G43" s="24" t="e">
        <f t="shared" si="10"/>
        <v>#VALUE!</v>
      </c>
      <c r="H43" s="24" t="e">
        <f t="shared" si="11"/>
        <v>#VALUE!</v>
      </c>
      <c r="I43" s="24" t="e">
        <f t="shared" si="12"/>
        <v>#VALUE!</v>
      </c>
      <c r="J43" s="25" t="e">
        <f t="shared" si="13"/>
        <v>#VALUE!</v>
      </c>
    </row>
    <row r="44" spans="1:10" x14ac:dyDescent="0.25">
      <c r="A44" s="2" t="s">
        <v>14</v>
      </c>
      <c r="D44" s="1"/>
      <c r="E44" s="24" t="str">
        <f t="shared" si="9"/>
        <v/>
      </c>
      <c r="F44" s="24" t="e">
        <f t="shared" ref="F44:F61" si="14">E44+D44</f>
        <v>#VALUE!</v>
      </c>
      <c r="G44" s="24" t="e">
        <f t="shared" si="10"/>
        <v>#VALUE!</v>
      </c>
      <c r="H44" s="24" t="e">
        <f t="shared" si="11"/>
        <v>#VALUE!</v>
      </c>
      <c r="I44" s="24" t="e">
        <f t="shared" si="12"/>
        <v>#VALUE!</v>
      </c>
      <c r="J44" s="25" t="e">
        <f t="shared" si="13"/>
        <v>#VALUE!</v>
      </c>
    </row>
    <row r="45" spans="1:10" x14ac:dyDescent="0.25">
      <c r="A45" s="2" t="s">
        <v>14</v>
      </c>
      <c r="B45" s="1"/>
      <c r="E45" s="24" t="str">
        <f>IF(C46=0,"",(C46-C45)/2)</f>
        <v/>
      </c>
      <c r="F45" s="24" t="e">
        <f t="shared" si="14"/>
        <v>#VALUE!</v>
      </c>
      <c r="G45" s="24" t="e">
        <f t="shared" si="10"/>
        <v>#VALUE!</v>
      </c>
      <c r="H45" s="24" t="e">
        <f t="shared" si="11"/>
        <v>#VALUE!</v>
      </c>
      <c r="I45" s="24" t="e">
        <f t="shared" si="12"/>
        <v>#VALUE!</v>
      </c>
      <c r="J45" s="25" t="e">
        <f t="shared" si="13"/>
        <v>#VALUE!</v>
      </c>
    </row>
    <row r="46" spans="1:10" x14ac:dyDescent="0.25">
      <c r="A46" s="2" t="s">
        <v>14</v>
      </c>
      <c r="B46" s="1"/>
      <c r="E46" s="24" t="str">
        <f t="shared" ref="E46" si="15">IF(C47=0,"",(C47-C46)/2)</f>
        <v/>
      </c>
      <c r="F46" s="24" t="e">
        <f t="shared" si="14"/>
        <v>#VALUE!</v>
      </c>
      <c r="G46" s="24" t="e">
        <f t="shared" si="10"/>
        <v>#VALUE!</v>
      </c>
      <c r="H46" s="24" t="e">
        <f t="shared" si="11"/>
        <v>#VALUE!</v>
      </c>
      <c r="I46" s="24" t="e">
        <f t="shared" si="12"/>
        <v>#VALUE!</v>
      </c>
      <c r="J46" s="25" t="e">
        <f t="shared" si="13"/>
        <v>#VALUE!</v>
      </c>
    </row>
    <row r="47" spans="1:10" x14ac:dyDescent="0.25">
      <c r="A47" s="2" t="s">
        <v>14</v>
      </c>
      <c r="B47" s="1"/>
      <c r="E47" s="24" t="str">
        <f>IF(C48=0,"",(C48-C47)/2)</f>
        <v/>
      </c>
      <c r="F47" s="24" t="e">
        <f t="shared" si="14"/>
        <v>#VALUE!</v>
      </c>
      <c r="G47" s="24" t="e">
        <f>E47+D48</f>
        <v>#VALUE!</v>
      </c>
      <c r="H47" s="24" t="e">
        <f t="shared" si="11"/>
        <v>#VALUE!</v>
      </c>
      <c r="I47" s="24" t="e">
        <f t="shared" si="12"/>
        <v>#VALUE!</v>
      </c>
      <c r="J47" s="25" t="e">
        <f t="shared" si="13"/>
        <v>#VALUE!</v>
      </c>
    </row>
    <row r="48" spans="1:10" x14ac:dyDescent="0.25">
      <c r="A48" s="2" t="s">
        <v>14</v>
      </c>
      <c r="B48" s="1"/>
      <c r="E48" s="24" t="str">
        <f t="shared" ref="E48:E52" si="16">IF(C49=0,"",(C49-C48)/2)</f>
        <v/>
      </c>
      <c r="F48" s="24" t="e">
        <f t="shared" si="14"/>
        <v>#VALUE!</v>
      </c>
      <c r="G48" s="24" t="e">
        <f t="shared" ref="G48:G61" si="17">E48+D49</f>
        <v>#VALUE!</v>
      </c>
      <c r="H48" s="24" t="e">
        <f t="shared" si="11"/>
        <v>#VALUE!</v>
      </c>
      <c r="I48" s="24" t="e">
        <f t="shared" si="12"/>
        <v>#VALUE!</v>
      </c>
      <c r="J48" s="25" t="e">
        <f t="shared" si="13"/>
        <v>#VALUE!</v>
      </c>
    </row>
    <row r="49" spans="1:10" x14ac:dyDescent="0.25">
      <c r="A49" s="2" t="s">
        <v>14</v>
      </c>
      <c r="B49" s="1"/>
      <c r="E49" s="24" t="str">
        <f t="shared" si="16"/>
        <v/>
      </c>
      <c r="F49" s="24" t="e">
        <f t="shared" si="14"/>
        <v>#VALUE!</v>
      </c>
      <c r="G49" s="24" t="e">
        <f t="shared" si="17"/>
        <v>#VALUE!</v>
      </c>
      <c r="H49" s="24" t="e">
        <f t="shared" si="11"/>
        <v>#VALUE!</v>
      </c>
      <c r="I49" s="24" t="e">
        <f t="shared" si="12"/>
        <v>#VALUE!</v>
      </c>
      <c r="J49" s="25" t="e">
        <f t="shared" si="13"/>
        <v>#VALUE!</v>
      </c>
    </row>
    <row r="50" spans="1:10" x14ac:dyDescent="0.25">
      <c r="A50" s="2" t="s">
        <v>14</v>
      </c>
      <c r="B50" s="1"/>
      <c r="E50" s="24" t="str">
        <f t="shared" si="16"/>
        <v/>
      </c>
      <c r="F50" s="24" t="e">
        <f t="shared" si="14"/>
        <v>#VALUE!</v>
      </c>
      <c r="G50" s="24" t="e">
        <f t="shared" si="17"/>
        <v>#VALUE!</v>
      </c>
      <c r="H50" s="24" t="e">
        <f t="shared" si="11"/>
        <v>#VALUE!</v>
      </c>
      <c r="I50" s="24" t="e">
        <f t="shared" si="12"/>
        <v>#VALUE!</v>
      </c>
      <c r="J50" s="25" t="e">
        <f t="shared" si="13"/>
        <v>#VALUE!</v>
      </c>
    </row>
    <row r="51" spans="1:10" x14ac:dyDescent="0.25">
      <c r="A51" s="2" t="s">
        <v>14</v>
      </c>
      <c r="B51" s="1"/>
      <c r="E51" s="24" t="str">
        <f t="shared" si="16"/>
        <v/>
      </c>
      <c r="F51" s="24" t="e">
        <f t="shared" si="14"/>
        <v>#VALUE!</v>
      </c>
      <c r="G51" s="24" t="e">
        <f t="shared" si="17"/>
        <v>#VALUE!</v>
      </c>
      <c r="H51" s="24" t="e">
        <f t="shared" si="11"/>
        <v>#VALUE!</v>
      </c>
      <c r="I51" s="24" t="e">
        <f t="shared" si="12"/>
        <v>#VALUE!</v>
      </c>
      <c r="J51" s="25" t="e">
        <f t="shared" si="13"/>
        <v>#VALUE!</v>
      </c>
    </row>
    <row r="52" spans="1:10" x14ac:dyDescent="0.25">
      <c r="A52" s="2" t="s">
        <v>14</v>
      </c>
      <c r="B52" s="1"/>
      <c r="E52" s="24" t="str">
        <f t="shared" si="16"/>
        <v/>
      </c>
      <c r="F52" s="24" t="e">
        <f t="shared" si="14"/>
        <v>#VALUE!</v>
      </c>
      <c r="G52" s="24" t="e">
        <f t="shared" si="17"/>
        <v>#VALUE!</v>
      </c>
      <c r="H52" s="24" t="e">
        <f t="shared" si="11"/>
        <v>#VALUE!</v>
      </c>
      <c r="I52" s="24" t="e">
        <f t="shared" si="12"/>
        <v>#VALUE!</v>
      </c>
      <c r="J52" s="25" t="e">
        <f t="shared" si="13"/>
        <v>#VALUE!</v>
      </c>
    </row>
    <row r="53" spans="1:10" x14ac:dyDescent="0.25">
      <c r="A53" s="2" t="s">
        <v>14</v>
      </c>
      <c r="B53" s="1"/>
      <c r="E53" s="24" t="str">
        <f>IF(C54=0,"",(C54-C53)/2)</f>
        <v/>
      </c>
      <c r="F53" s="24" t="e">
        <f t="shared" si="14"/>
        <v>#VALUE!</v>
      </c>
      <c r="G53" s="24" t="e">
        <f t="shared" si="17"/>
        <v>#VALUE!</v>
      </c>
      <c r="H53" s="24" t="e">
        <f t="shared" si="11"/>
        <v>#VALUE!</v>
      </c>
      <c r="I53" s="24" t="e">
        <f t="shared" si="12"/>
        <v>#VALUE!</v>
      </c>
      <c r="J53" s="25" t="e">
        <f t="shared" si="13"/>
        <v>#VALUE!</v>
      </c>
    </row>
    <row r="54" spans="1:10" x14ac:dyDescent="0.25">
      <c r="A54" s="2" t="s">
        <v>14</v>
      </c>
      <c r="B54" s="1"/>
      <c r="E54" s="24" t="str">
        <f t="shared" ref="E54" si="18">IF(C55=0,"",(C55-C54)/2)</f>
        <v/>
      </c>
      <c r="F54" s="24" t="e">
        <f t="shared" si="14"/>
        <v>#VALUE!</v>
      </c>
      <c r="G54" s="24" t="e">
        <f t="shared" si="17"/>
        <v>#VALUE!</v>
      </c>
      <c r="H54" s="24" t="e">
        <f t="shared" si="11"/>
        <v>#VALUE!</v>
      </c>
      <c r="I54" s="24" t="e">
        <f t="shared" si="12"/>
        <v>#VALUE!</v>
      </c>
      <c r="J54" s="25" t="e">
        <f t="shared" si="13"/>
        <v>#VALUE!</v>
      </c>
    </row>
    <row r="55" spans="1:10" x14ac:dyDescent="0.25">
      <c r="A55" s="2" t="s">
        <v>14</v>
      </c>
      <c r="B55" s="1"/>
      <c r="E55" s="24" t="str">
        <f>IF(C56=0,"",(C56-C55)/2)</f>
        <v/>
      </c>
      <c r="F55" s="24" t="e">
        <f t="shared" si="14"/>
        <v>#VALUE!</v>
      </c>
      <c r="G55" s="24" t="e">
        <f t="shared" si="17"/>
        <v>#VALUE!</v>
      </c>
      <c r="H55" s="24" t="e">
        <f t="shared" si="11"/>
        <v>#VALUE!</v>
      </c>
      <c r="I55" s="24" t="e">
        <f t="shared" si="12"/>
        <v>#VALUE!</v>
      </c>
      <c r="J55" s="25" t="e">
        <f t="shared" si="13"/>
        <v>#VALUE!</v>
      </c>
    </row>
    <row r="56" spans="1:10" x14ac:dyDescent="0.25">
      <c r="A56" s="2" t="s">
        <v>14</v>
      </c>
      <c r="B56" s="1"/>
      <c r="E56" s="24" t="str">
        <f t="shared" ref="E56:E61" si="19">IF(C57=0,"",(C57-C56)/2)</f>
        <v/>
      </c>
      <c r="F56" s="24" t="e">
        <f t="shared" si="14"/>
        <v>#VALUE!</v>
      </c>
      <c r="G56" s="24" t="e">
        <f t="shared" si="17"/>
        <v>#VALUE!</v>
      </c>
      <c r="H56" s="24" t="e">
        <f t="shared" si="11"/>
        <v>#VALUE!</v>
      </c>
      <c r="I56" s="24" t="e">
        <f t="shared" si="12"/>
        <v>#VALUE!</v>
      </c>
      <c r="J56" s="25" t="e">
        <f t="shared" si="13"/>
        <v>#VALUE!</v>
      </c>
    </row>
    <row r="57" spans="1:10" x14ac:dyDescent="0.25">
      <c r="A57" s="2" t="s">
        <v>14</v>
      </c>
      <c r="B57" s="1"/>
      <c r="E57" s="24" t="str">
        <f t="shared" si="19"/>
        <v/>
      </c>
      <c r="F57" s="24" t="e">
        <f t="shared" si="14"/>
        <v>#VALUE!</v>
      </c>
      <c r="G57" s="24" t="e">
        <f t="shared" si="17"/>
        <v>#VALUE!</v>
      </c>
      <c r="H57" s="24" t="e">
        <f t="shared" si="11"/>
        <v>#VALUE!</v>
      </c>
      <c r="I57" s="24" t="e">
        <f t="shared" si="12"/>
        <v>#VALUE!</v>
      </c>
      <c r="J57" s="25" t="e">
        <f t="shared" si="13"/>
        <v>#VALUE!</v>
      </c>
    </row>
    <row r="58" spans="1:10" x14ac:dyDescent="0.25">
      <c r="A58" s="2" t="s">
        <v>14</v>
      </c>
      <c r="B58" s="1"/>
      <c r="E58" s="24" t="str">
        <f t="shared" si="19"/>
        <v/>
      </c>
      <c r="F58" s="24" t="e">
        <f t="shared" si="14"/>
        <v>#VALUE!</v>
      </c>
      <c r="G58" s="24" t="e">
        <f t="shared" si="17"/>
        <v>#VALUE!</v>
      </c>
      <c r="H58" s="24" t="e">
        <f t="shared" si="11"/>
        <v>#VALUE!</v>
      </c>
      <c r="I58" s="24" t="e">
        <f t="shared" si="12"/>
        <v>#VALUE!</v>
      </c>
      <c r="J58" s="25" t="e">
        <f t="shared" si="13"/>
        <v>#VALUE!</v>
      </c>
    </row>
    <row r="59" spans="1:10" x14ac:dyDescent="0.25">
      <c r="A59" s="2" t="s">
        <v>14</v>
      </c>
      <c r="B59" s="1"/>
      <c r="E59" s="24" t="str">
        <f t="shared" si="19"/>
        <v/>
      </c>
      <c r="F59" s="24" t="e">
        <f t="shared" si="14"/>
        <v>#VALUE!</v>
      </c>
      <c r="G59" s="24" t="e">
        <f t="shared" si="17"/>
        <v>#VALUE!</v>
      </c>
      <c r="H59" s="24" t="e">
        <f t="shared" si="11"/>
        <v>#VALUE!</v>
      </c>
      <c r="I59" s="24" t="e">
        <f t="shared" si="12"/>
        <v>#VALUE!</v>
      </c>
      <c r="J59" s="25" t="e">
        <f t="shared" si="13"/>
        <v>#VALUE!</v>
      </c>
    </row>
    <row r="60" spans="1:10" x14ac:dyDescent="0.25">
      <c r="A60" s="2" t="s">
        <v>14</v>
      </c>
      <c r="B60" s="1"/>
      <c r="E60" s="24" t="str">
        <f t="shared" si="19"/>
        <v/>
      </c>
      <c r="F60" s="24" t="e">
        <f t="shared" si="14"/>
        <v>#VALUE!</v>
      </c>
      <c r="G60" s="24" t="e">
        <f t="shared" si="17"/>
        <v>#VALUE!</v>
      </c>
      <c r="H60" s="24" t="e">
        <f t="shared" si="11"/>
        <v>#VALUE!</v>
      </c>
      <c r="I60" s="24" t="e">
        <f t="shared" si="12"/>
        <v>#VALUE!</v>
      </c>
      <c r="J60" s="25" t="e">
        <f t="shared" si="13"/>
        <v>#VALUE!</v>
      </c>
    </row>
    <row r="61" spans="1:10" x14ac:dyDescent="0.25">
      <c r="A61" s="2" t="s">
        <v>14</v>
      </c>
      <c r="B61" s="1"/>
      <c r="E61" s="24" t="str">
        <f t="shared" si="19"/>
        <v/>
      </c>
      <c r="F61" s="24" t="e">
        <f t="shared" si="14"/>
        <v>#VALUE!</v>
      </c>
      <c r="G61" s="24" t="e">
        <f t="shared" si="17"/>
        <v>#VALUE!</v>
      </c>
      <c r="H61" s="24" t="e">
        <f t="shared" si="11"/>
        <v>#VALUE!</v>
      </c>
      <c r="I61" s="24" t="e">
        <f t="shared" si="12"/>
        <v>#VALUE!</v>
      </c>
      <c r="J61" s="25" t="e">
        <f t="shared" si="13"/>
        <v>#VALUE!</v>
      </c>
    </row>
    <row r="62" spans="1:10" x14ac:dyDescent="0.25">
      <c r="A62" s="2"/>
      <c r="B62" s="1"/>
      <c r="E62" s="13">
        <f>IF(C63=C62,(C63-C62)/2,C63-C62)</f>
        <v>0</v>
      </c>
      <c r="F62" s="13">
        <f>E62+D62</f>
        <v>0</v>
      </c>
      <c r="G62" s="13"/>
      <c r="H62" s="13">
        <f>(G62+F62)/2</f>
        <v>0</v>
      </c>
      <c r="I62" s="13">
        <f>E62</f>
        <v>0</v>
      </c>
      <c r="J62" s="17">
        <f>H62*I62</f>
        <v>0</v>
      </c>
    </row>
    <row r="63" spans="1:10" x14ac:dyDescent="0.25">
      <c r="A63" s="2"/>
      <c r="B63" s="8" t="s">
        <v>95</v>
      </c>
      <c r="C63" s="21">
        <f>$J$36</f>
        <v>0</v>
      </c>
      <c r="E63" s="6"/>
      <c r="F63" s="6"/>
      <c r="G63" s="6"/>
      <c r="H63" s="6"/>
      <c r="I63" s="6"/>
      <c r="J63" s="58" t="e">
        <f>SUM(J$38:J62)/$F$36</f>
        <v>#VALUE!</v>
      </c>
    </row>
    <row r="65" spans="1:10" ht="18.75" x14ac:dyDescent="0.3">
      <c r="A65" s="339"/>
      <c r="B65" s="339"/>
      <c r="C65" s="339"/>
      <c r="D65" s="339"/>
      <c r="E65" s="3" t="s">
        <v>54</v>
      </c>
      <c r="F65" s="14">
        <f>J65-H65</f>
        <v>0</v>
      </c>
      <c r="G65" t="s">
        <v>97</v>
      </c>
      <c r="H65" s="38">
        <f>H36</f>
        <v>0</v>
      </c>
      <c r="I65" t="s">
        <v>98</v>
      </c>
      <c r="J65" s="59">
        <f>J36</f>
        <v>0</v>
      </c>
    </row>
    <row r="66" spans="1:10" x14ac:dyDescent="0.25">
      <c r="A66" s="2"/>
      <c r="B66" s="2" t="s">
        <v>7</v>
      </c>
      <c r="C66" s="2" t="s">
        <v>47</v>
      </c>
      <c r="D66" s="2" t="s">
        <v>24</v>
      </c>
      <c r="E66" s="2" t="s">
        <v>49</v>
      </c>
      <c r="F66" s="2" t="s">
        <v>50</v>
      </c>
      <c r="G66" s="2" t="s">
        <v>50</v>
      </c>
      <c r="H66" s="2" t="s">
        <v>51</v>
      </c>
      <c r="I66" s="2" t="s">
        <v>52</v>
      </c>
      <c r="J66" s="16" t="s">
        <v>53</v>
      </c>
    </row>
    <row r="67" spans="1:10" x14ac:dyDescent="0.25">
      <c r="A67" s="2"/>
      <c r="B67" s="8" t="s">
        <v>96</v>
      </c>
      <c r="C67" s="12">
        <f>$H65</f>
        <v>0</v>
      </c>
      <c r="D67" s="12"/>
      <c r="E67" s="327">
        <f>IF(C68=C67,(C68-C67)/2, C68-C67)</f>
        <v>0</v>
      </c>
      <c r="F67" s="327">
        <f t="shared" ref="F67" si="20">E67+D67</f>
        <v>0</v>
      </c>
      <c r="G67" s="327">
        <f>IF(C68&gt;=J65,D68,0)</f>
        <v>0</v>
      </c>
      <c r="H67" s="13">
        <f>(G67+F67)/2</f>
        <v>0</v>
      </c>
      <c r="I67" s="13">
        <f>E67</f>
        <v>0</v>
      </c>
      <c r="J67" s="17">
        <f>H67*I67</f>
        <v>0</v>
      </c>
    </row>
    <row r="68" spans="1:10" x14ac:dyDescent="0.25">
      <c r="A68" s="43" t="s">
        <v>16</v>
      </c>
      <c r="B68" s="1"/>
      <c r="C68" s="5"/>
      <c r="D68" s="1"/>
      <c r="E68" s="24" t="str">
        <f t="shared" ref="E68:E73" si="21">IF(C69=0,"",(C69-C68)/2)</f>
        <v/>
      </c>
      <c r="F68" s="24" t="e">
        <f>E68+D68</f>
        <v>#VALUE!</v>
      </c>
      <c r="G68" s="24" t="e">
        <f>E68+D69</f>
        <v>#VALUE!</v>
      </c>
      <c r="H68" s="24" t="e">
        <f>((G68+F68)/2)/2</f>
        <v>#VALUE!</v>
      </c>
      <c r="I68" s="24" t="e">
        <f>E68*2</f>
        <v>#VALUE!</v>
      </c>
      <c r="J68" s="25" t="e">
        <f>H68*I68</f>
        <v>#VALUE!</v>
      </c>
    </row>
    <row r="69" spans="1:10" x14ac:dyDescent="0.25">
      <c r="A69" s="43" t="s">
        <v>16</v>
      </c>
      <c r="D69" s="1"/>
      <c r="E69" s="24" t="str">
        <f t="shared" si="21"/>
        <v/>
      </c>
      <c r="F69" s="24" t="e">
        <f>E69+D69</f>
        <v>#VALUE!</v>
      </c>
      <c r="G69" s="24" t="e">
        <f t="shared" ref="G69:G75" si="22">E69+D70</f>
        <v>#VALUE!</v>
      </c>
      <c r="H69" s="24" t="e">
        <f t="shared" ref="H69:H90" si="23">((G69+F69)/2)/2</f>
        <v>#VALUE!</v>
      </c>
      <c r="I69" s="24" t="e">
        <f t="shared" ref="I69:I90" si="24">E69*2</f>
        <v>#VALUE!</v>
      </c>
      <c r="J69" s="25" t="e">
        <f t="shared" ref="J69:J90" si="25">H69*I69</f>
        <v>#VALUE!</v>
      </c>
    </row>
    <row r="70" spans="1:10" x14ac:dyDescent="0.25">
      <c r="A70" s="43" t="s">
        <v>16</v>
      </c>
      <c r="E70" s="24" t="str">
        <f t="shared" si="21"/>
        <v/>
      </c>
      <c r="F70" s="24" t="e">
        <f>E70+D70</f>
        <v>#VALUE!</v>
      </c>
      <c r="G70" s="24" t="e">
        <f t="shared" si="22"/>
        <v>#VALUE!</v>
      </c>
      <c r="H70" s="24" t="e">
        <f t="shared" si="23"/>
        <v>#VALUE!</v>
      </c>
      <c r="I70" s="24" t="e">
        <f t="shared" si="24"/>
        <v>#VALUE!</v>
      </c>
      <c r="J70" s="25" t="e">
        <f t="shared" si="25"/>
        <v>#VALUE!</v>
      </c>
    </row>
    <row r="71" spans="1:10" x14ac:dyDescent="0.25">
      <c r="A71" s="43" t="s">
        <v>16</v>
      </c>
      <c r="D71" s="1"/>
      <c r="E71" s="24" t="str">
        <f t="shared" si="21"/>
        <v/>
      </c>
      <c r="F71" s="24" t="e">
        <f>E71+D71</f>
        <v>#VALUE!</v>
      </c>
      <c r="G71" s="24" t="e">
        <f t="shared" si="22"/>
        <v>#VALUE!</v>
      </c>
      <c r="H71" s="24" t="e">
        <f t="shared" si="23"/>
        <v>#VALUE!</v>
      </c>
      <c r="I71" s="24" t="e">
        <f t="shared" si="24"/>
        <v>#VALUE!</v>
      </c>
      <c r="J71" s="25" t="e">
        <f t="shared" si="25"/>
        <v>#VALUE!</v>
      </c>
    </row>
    <row r="72" spans="1:10" x14ac:dyDescent="0.25">
      <c r="A72" s="43" t="s">
        <v>16</v>
      </c>
      <c r="D72" s="1"/>
      <c r="E72" s="24" t="str">
        <f t="shared" si="21"/>
        <v/>
      </c>
      <c r="F72" s="24" t="e">
        <f>E72+D72</f>
        <v>#VALUE!</v>
      </c>
      <c r="G72" s="24" t="e">
        <f t="shared" si="22"/>
        <v>#VALUE!</v>
      </c>
      <c r="H72" s="24" t="e">
        <f t="shared" si="23"/>
        <v>#VALUE!</v>
      </c>
      <c r="I72" s="24" t="e">
        <f t="shared" si="24"/>
        <v>#VALUE!</v>
      </c>
      <c r="J72" s="25" t="e">
        <f t="shared" si="25"/>
        <v>#VALUE!</v>
      </c>
    </row>
    <row r="73" spans="1:10" x14ac:dyDescent="0.25">
      <c r="A73" s="43" t="s">
        <v>16</v>
      </c>
      <c r="D73" s="1"/>
      <c r="E73" s="24" t="str">
        <f t="shared" si="21"/>
        <v/>
      </c>
      <c r="F73" s="24" t="e">
        <f t="shared" ref="F73:F90" si="26">E73+D73</f>
        <v>#VALUE!</v>
      </c>
      <c r="G73" s="24" t="e">
        <f t="shared" si="22"/>
        <v>#VALUE!</v>
      </c>
      <c r="H73" s="24" t="e">
        <f t="shared" si="23"/>
        <v>#VALUE!</v>
      </c>
      <c r="I73" s="24" t="e">
        <f t="shared" si="24"/>
        <v>#VALUE!</v>
      </c>
      <c r="J73" s="25" t="e">
        <f t="shared" si="25"/>
        <v>#VALUE!</v>
      </c>
    </row>
    <row r="74" spans="1:10" x14ac:dyDescent="0.25">
      <c r="A74" s="43" t="s">
        <v>16</v>
      </c>
      <c r="B74" s="1"/>
      <c r="E74" s="24" t="str">
        <f>IF(C75=0,"",(C75-C74)/2)</f>
        <v/>
      </c>
      <c r="F74" s="24" t="e">
        <f t="shared" si="26"/>
        <v>#VALUE!</v>
      </c>
      <c r="G74" s="24" t="e">
        <f t="shared" si="22"/>
        <v>#VALUE!</v>
      </c>
      <c r="H74" s="24" t="e">
        <f t="shared" si="23"/>
        <v>#VALUE!</v>
      </c>
      <c r="I74" s="24" t="e">
        <f t="shared" si="24"/>
        <v>#VALUE!</v>
      </c>
      <c r="J74" s="25" t="e">
        <f t="shared" si="25"/>
        <v>#VALUE!</v>
      </c>
    </row>
    <row r="75" spans="1:10" x14ac:dyDescent="0.25">
      <c r="A75" s="43" t="s">
        <v>16</v>
      </c>
      <c r="B75" s="1"/>
      <c r="E75" s="24" t="str">
        <f t="shared" ref="E75" si="27">IF(C76=0,"",(C76-C75)/2)</f>
        <v/>
      </c>
      <c r="F75" s="24" t="e">
        <f t="shared" si="26"/>
        <v>#VALUE!</v>
      </c>
      <c r="G75" s="24" t="e">
        <f t="shared" si="22"/>
        <v>#VALUE!</v>
      </c>
      <c r="H75" s="24" t="e">
        <f t="shared" si="23"/>
        <v>#VALUE!</v>
      </c>
      <c r="I75" s="24" t="e">
        <f t="shared" si="24"/>
        <v>#VALUE!</v>
      </c>
      <c r="J75" s="25" t="e">
        <f t="shared" si="25"/>
        <v>#VALUE!</v>
      </c>
    </row>
    <row r="76" spans="1:10" x14ac:dyDescent="0.25">
      <c r="A76" s="43" t="s">
        <v>16</v>
      </c>
      <c r="B76" s="1"/>
      <c r="E76" s="24" t="str">
        <f>IF(C77=0,"",(C77-C76)/2)</f>
        <v/>
      </c>
      <c r="F76" s="24" t="e">
        <f t="shared" si="26"/>
        <v>#VALUE!</v>
      </c>
      <c r="G76" s="24" t="e">
        <f>E76+D77</f>
        <v>#VALUE!</v>
      </c>
      <c r="H76" s="24" t="e">
        <f t="shared" si="23"/>
        <v>#VALUE!</v>
      </c>
      <c r="I76" s="24" t="e">
        <f t="shared" si="24"/>
        <v>#VALUE!</v>
      </c>
      <c r="J76" s="25" t="e">
        <f t="shared" si="25"/>
        <v>#VALUE!</v>
      </c>
    </row>
    <row r="77" spans="1:10" x14ac:dyDescent="0.25">
      <c r="A77" s="43" t="s">
        <v>16</v>
      </c>
      <c r="B77" s="1"/>
      <c r="E77" s="24" t="str">
        <f t="shared" ref="E77:E81" si="28">IF(C78=0,"",(C78-C77)/2)</f>
        <v/>
      </c>
      <c r="F77" s="24" t="e">
        <f t="shared" si="26"/>
        <v>#VALUE!</v>
      </c>
      <c r="G77" s="24" t="e">
        <f t="shared" ref="G77:G90" si="29">E77+D78</f>
        <v>#VALUE!</v>
      </c>
      <c r="H77" s="24" t="e">
        <f t="shared" si="23"/>
        <v>#VALUE!</v>
      </c>
      <c r="I77" s="24" t="e">
        <f t="shared" si="24"/>
        <v>#VALUE!</v>
      </c>
      <c r="J77" s="25" t="e">
        <f t="shared" si="25"/>
        <v>#VALUE!</v>
      </c>
    </row>
    <row r="78" spans="1:10" x14ac:dyDescent="0.25">
      <c r="A78" s="43" t="s">
        <v>16</v>
      </c>
      <c r="B78" s="1"/>
      <c r="E78" s="24" t="str">
        <f t="shared" si="28"/>
        <v/>
      </c>
      <c r="F78" s="24" t="e">
        <f t="shared" si="26"/>
        <v>#VALUE!</v>
      </c>
      <c r="G78" s="24" t="e">
        <f t="shared" si="29"/>
        <v>#VALUE!</v>
      </c>
      <c r="H78" s="24" t="e">
        <f t="shared" si="23"/>
        <v>#VALUE!</v>
      </c>
      <c r="I78" s="24" t="e">
        <f t="shared" si="24"/>
        <v>#VALUE!</v>
      </c>
      <c r="J78" s="25" t="e">
        <f t="shared" si="25"/>
        <v>#VALUE!</v>
      </c>
    </row>
    <row r="79" spans="1:10" x14ac:dyDescent="0.25">
      <c r="A79" s="43" t="s">
        <v>16</v>
      </c>
      <c r="B79" s="1"/>
      <c r="E79" s="24" t="str">
        <f t="shared" si="28"/>
        <v/>
      </c>
      <c r="F79" s="24" t="e">
        <f t="shared" si="26"/>
        <v>#VALUE!</v>
      </c>
      <c r="G79" s="24" t="e">
        <f t="shared" si="29"/>
        <v>#VALUE!</v>
      </c>
      <c r="H79" s="24" t="e">
        <f t="shared" si="23"/>
        <v>#VALUE!</v>
      </c>
      <c r="I79" s="24" t="e">
        <f t="shared" si="24"/>
        <v>#VALUE!</v>
      </c>
      <c r="J79" s="25" t="e">
        <f t="shared" si="25"/>
        <v>#VALUE!</v>
      </c>
    </row>
    <row r="80" spans="1:10" x14ac:dyDescent="0.25">
      <c r="A80" s="43" t="s">
        <v>16</v>
      </c>
      <c r="B80" s="1"/>
      <c r="E80" s="24" t="str">
        <f t="shared" si="28"/>
        <v/>
      </c>
      <c r="F80" s="24" t="e">
        <f t="shared" si="26"/>
        <v>#VALUE!</v>
      </c>
      <c r="G80" s="24" t="e">
        <f t="shared" si="29"/>
        <v>#VALUE!</v>
      </c>
      <c r="H80" s="24" t="e">
        <f t="shared" si="23"/>
        <v>#VALUE!</v>
      </c>
      <c r="I80" s="24" t="e">
        <f t="shared" si="24"/>
        <v>#VALUE!</v>
      </c>
      <c r="J80" s="25" t="e">
        <f t="shared" si="25"/>
        <v>#VALUE!</v>
      </c>
    </row>
    <row r="81" spans="1:10" x14ac:dyDescent="0.25">
      <c r="A81" s="43" t="s">
        <v>16</v>
      </c>
      <c r="B81" s="1"/>
      <c r="E81" s="24" t="str">
        <f t="shared" si="28"/>
        <v/>
      </c>
      <c r="F81" s="24" t="e">
        <f t="shared" si="26"/>
        <v>#VALUE!</v>
      </c>
      <c r="G81" s="24" t="e">
        <f t="shared" si="29"/>
        <v>#VALUE!</v>
      </c>
      <c r="H81" s="24" t="e">
        <f t="shared" si="23"/>
        <v>#VALUE!</v>
      </c>
      <c r="I81" s="24" t="e">
        <f t="shared" si="24"/>
        <v>#VALUE!</v>
      </c>
      <c r="J81" s="25" t="e">
        <f t="shared" si="25"/>
        <v>#VALUE!</v>
      </c>
    </row>
    <row r="82" spans="1:10" x14ac:dyDescent="0.25">
      <c r="A82" s="43" t="s">
        <v>16</v>
      </c>
      <c r="B82" s="1"/>
      <c r="E82" s="24" t="str">
        <f>IF(C83=0,"",(C83-C82)/2)</f>
        <v/>
      </c>
      <c r="F82" s="24" t="e">
        <f t="shared" si="26"/>
        <v>#VALUE!</v>
      </c>
      <c r="G82" s="24" t="e">
        <f t="shared" si="29"/>
        <v>#VALUE!</v>
      </c>
      <c r="H82" s="24" t="e">
        <f t="shared" si="23"/>
        <v>#VALUE!</v>
      </c>
      <c r="I82" s="24" t="e">
        <f t="shared" si="24"/>
        <v>#VALUE!</v>
      </c>
      <c r="J82" s="25" t="e">
        <f t="shared" si="25"/>
        <v>#VALUE!</v>
      </c>
    </row>
    <row r="83" spans="1:10" x14ac:dyDescent="0.25">
      <c r="A83" s="43" t="s">
        <v>16</v>
      </c>
      <c r="B83" s="1"/>
      <c r="E83" s="24" t="str">
        <f t="shared" ref="E83" si="30">IF(C84=0,"",(C84-C83)/2)</f>
        <v/>
      </c>
      <c r="F83" s="24" t="e">
        <f t="shared" si="26"/>
        <v>#VALUE!</v>
      </c>
      <c r="G83" s="24" t="e">
        <f t="shared" si="29"/>
        <v>#VALUE!</v>
      </c>
      <c r="H83" s="24" t="e">
        <f t="shared" si="23"/>
        <v>#VALUE!</v>
      </c>
      <c r="I83" s="24" t="e">
        <f t="shared" si="24"/>
        <v>#VALUE!</v>
      </c>
      <c r="J83" s="25" t="e">
        <f t="shared" si="25"/>
        <v>#VALUE!</v>
      </c>
    </row>
    <row r="84" spans="1:10" x14ac:dyDescent="0.25">
      <c r="A84" s="43" t="s">
        <v>16</v>
      </c>
      <c r="B84" s="1"/>
      <c r="E84" s="24" t="str">
        <f>IF(C85=0,"",(C85-C84)/2)</f>
        <v/>
      </c>
      <c r="F84" s="24" t="e">
        <f t="shared" si="26"/>
        <v>#VALUE!</v>
      </c>
      <c r="G84" s="24" t="e">
        <f t="shared" si="29"/>
        <v>#VALUE!</v>
      </c>
      <c r="H84" s="24" t="e">
        <f t="shared" si="23"/>
        <v>#VALUE!</v>
      </c>
      <c r="I84" s="24" t="e">
        <f t="shared" si="24"/>
        <v>#VALUE!</v>
      </c>
      <c r="J84" s="25" t="e">
        <f t="shared" si="25"/>
        <v>#VALUE!</v>
      </c>
    </row>
    <row r="85" spans="1:10" x14ac:dyDescent="0.25">
      <c r="A85" s="43" t="s">
        <v>16</v>
      </c>
      <c r="B85" s="1"/>
      <c r="E85" s="24" t="str">
        <f t="shared" ref="E85:E90" si="31">IF(C86=0,"",(C86-C85)/2)</f>
        <v/>
      </c>
      <c r="F85" s="24" t="e">
        <f t="shared" si="26"/>
        <v>#VALUE!</v>
      </c>
      <c r="G85" s="24" t="e">
        <f t="shared" si="29"/>
        <v>#VALUE!</v>
      </c>
      <c r="H85" s="24" t="e">
        <f t="shared" si="23"/>
        <v>#VALUE!</v>
      </c>
      <c r="I85" s="24" t="e">
        <f t="shared" si="24"/>
        <v>#VALUE!</v>
      </c>
      <c r="J85" s="25" t="e">
        <f t="shared" si="25"/>
        <v>#VALUE!</v>
      </c>
    </row>
    <row r="86" spans="1:10" x14ac:dyDescent="0.25">
      <c r="A86" s="43" t="s">
        <v>16</v>
      </c>
      <c r="B86" s="1"/>
      <c r="E86" s="24" t="str">
        <f t="shared" si="31"/>
        <v/>
      </c>
      <c r="F86" s="24" t="e">
        <f t="shared" si="26"/>
        <v>#VALUE!</v>
      </c>
      <c r="G86" s="24" t="e">
        <f t="shared" si="29"/>
        <v>#VALUE!</v>
      </c>
      <c r="H86" s="24" t="e">
        <f t="shared" si="23"/>
        <v>#VALUE!</v>
      </c>
      <c r="I86" s="24" t="e">
        <f t="shared" si="24"/>
        <v>#VALUE!</v>
      </c>
      <c r="J86" s="25" t="e">
        <f t="shared" si="25"/>
        <v>#VALUE!</v>
      </c>
    </row>
    <row r="87" spans="1:10" x14ac:dyDescent="0.25">
      <c r="A87" s="43" t="s">
        <v>16</v>
      </c>
      <c r="B87" s="1"/>
      <c r="E87" s="24" t="str">
        <f t="shared" si="31"/>
        <v/>
      </c>
      <c r="F87" s="24" t="e">
        <f t="shared" si="26"/>
        <v>#VALUE!</v>
      </c>
      <c r="G87" s="24" t="e">
        <f t="shared" si="29"/>
        <v>#VALUE!</v>
      </c>
      <c r="H87" s="24" t="e">
        <f t="shared" si="23"/>
        <v>#VALUE!</v>
      </c>
      <c r="I87" s="24" t="e">
        <f t="shared" si="24"/>
        <v>#VALUE!</v>
      </c>
      <c r="J87" s="25" t="e">
        <f t="shared" si="25"/>
        <v>#VALUE!</v>
      </c>
    </row>
    <row r="88" spans="1:10" x14ac:dyDescent="0.25">
      <c r="A88" s="43" t="s">
        <v>16</v>
      </c>
      <c r="B88" s="1"/>
      <c r="E88" s="24" t="str">
        <f t="shared" si="31"/>
        <v/>
      </c>
      <c r="F88" s="24" t="e">
        <f t="shared" si="26"/>
        <v>#VALUE!</v>
      </c>
      <c r="G88" s="24" t="e">
        <f t="shared" si="29"/>
        <v>#VALUE!</v>
      </c>
      <c r="H88" s="24" t="e">
        <f t="shared" si="23"/>
        <v>#VALUE!</v>
      </c>
      <c r="I88" s="24" t="e">
        <f t="shared" si="24"/>
        <v>#VALUE!</v>
      </c>
      <c r="J88" s="25" t="e">
        <f t="shared" si="25"/>
        <v>#VALUE!</v>
      </c>
    </row>
    <row r="89" spans="1:10" x14ac:dyDescent="0.25">
      <c r="A89" s="43" t="s">
        <v>16</v>
      </c>
      <c r="B89" s="1"/>
      <c r="E89" s="24" t="str">
        <f t="shared" si="31"/>
        <v/>
      </c>
      <c r="F89" s="24" t="e">
        <f t="shared" si="26"/>
        <v>#VALUE!</v>
      </c>
      <c r="G89" s="24" t="e">
        <f t="shared" si="29"/>
        <v>#VALUE!</v>
      </c>
      <c r="H89" s="24" t="e">
        <f t="shared" si="23"/>
        <v>#VALUE!</v>
      </c>
      <c r="I89" s="24" t="e">
        <f t="shared" si="24"/>
        <v>#VALUE!</v>
      </c>
      <c r="J89" s="25" t="e">
        <f t="shared" si="25"/>
        <v>#VALUE!</v>
      </c>
    </row>
    <row r="90" spans="1:10" x14ac:dyDescent="0.25">
      <c r="A90" s="43" t="s">
        <v>16</v>
      </c>
      <c r="B90" s="1"/>
      <c r="E90" s="24" t="str">
        <f t="shared" si="31"/>
        <v/>
      </c>
      <c r="F90" s="24" t="e">
        <f t="shared" si="26"/>
        <v>#VALUE!</v>
      </c>
      <c r="G90" s="24" t="e">
        <f t="shared" si="29"/>
        <v>#VALUE!</v>
      </c>
      <c r="H90" s="24" t="e">
        <f t="shared" si="23"/>
        <v>#VALUE!</v>
      </c>
      <c r="I90" s="24" t="e">
        <f t="shared" si="24"/>
        <v>#VALUE!</v>
      </c>
      <c r="J90" s="25" t="e">
        <f t="shared" si="25"/>
        <v>#VALUE!</v>
      </c>
    </row>
    <row r="91" spans="1:10" x14ac:dyDescent="0.25">
      <c r="A91" s="43" t="s">
        <v>16</v>
      </c>
      <c r="B91" s="1"/>
      <c r="E91" s="13">
        <f>IF(C92=C91,(C92-C91)/2,C92-C91)</f>
        <v>0</v>
      </c>
      <c r="F91" s="13">
        <f>E91+D91</f>
        <v>0</v>
      </c>
      <c r="G91" s="13"/>
      <c r="H91" s="13">
        <f>(G91+F91)/2</f>
        <v>0</v>
      </c>
      <c r="I91" s="13">
        <f>E91</f>
        <v>0</v>
      </c>
      <c r="J91" s="17">
        <f>H91*I91</f>
        <v>0</v>
      </c>
    </row>
    <row r="92" spans="1:10" x14ac:dyDescent="0.25">
      <c r="A92" s="2"/>
      <c r="B92" s="8" t="s">
        <v>95</v>
      </c>
      <c r="C92" s="21">
        <f>$J$65</f>
        <v>0</v>
      </c>
      <c r="E92" s="6"/>
      <c r="F92" s="6"/>
      <c r="G92" s="6"/>
      <c r="H92" s="6"/>
      <c r="I92" s="6"/>
      <c r="J92" s="58" t="e">
        <f>SUM(J$67:J91)/$F$65</f>
        <v>#VALUE!</v>
      </c>
    </row>
    <row r="94" spans="1:10" ht="18.75" x14ac:dyDescent="0.3">
      <c r="A94" s="339"/>
      <c r="B94" s="339"/>
      <c r="C94" s="339"/>
      <c r="D94" s="339"/>
      <c r="E94" s="3" t="s">
        <v>54</v>
      </c>
      <c r="F94" s="14">
        <f>J94-H94</f>
        <v>0</v>
      </c>
      <c r="G94" t="s">
        <v>97</v>
      </c>
      <c r="H94" s="38">
        <f>H65</f>
        <v>0</v>
      </c>
      <c r="I94" t="s">
        <v>98</v>
      </c>
      <c r="J94" s="59">
        <f>J65</f>
        <v>0</v>
      </c>
    </row>
    <row r="95" spans="1:10" x14ac:dyDescent="0.25">
      <c r="A95" s="2"/>
      <c r="B95" s="2" t="s">
        <v>7</v>
      </c>
      <c r="C95" s="2" t="s">
        <v>47</v>
      </c>
      <c r="D95" s="2" t="s">
        <v>24</v>
      </c>
      <c r="E95" s="2" t="s">
        <v>49</v>
      </c>
      <c r="F95" s="2" t="s">
        <v>50</v>
      </c>
      <c r="G95" s="2" t="s">
        <v>50</v>
      </c>
      <c r="H95" s="2" t="s">
        <v>51</v>
      </c>
      <c r="I95" s="2" t="s">
        <v>52</v>
      </c>
      <c r="J95" s="16" t="s">
        <v>53</v>
      </c>
    </row>
    <row r="96" spans="1:10" x14ac:dyDescent="0.25">
      <c r="A96" s="2"/>
      <c r="B96" s="8" t="s">
        <v>96</v>
      </c>
      <c r="C96" s="12">
        <f>$H94</f>
        <v>0</v>
      </c>
      <c r="D96" s="12"/>
      <c r="E96" s="327">
        <f>IF(C97=C96,(C97-C96)/2, C97-C96)</f>
        <v>0</v>
      </c>
      <c r="F96" s="327">
        <f t="shared" ref="F96" si="32">E96+D96</f>
        <v>0</v>
      </c>
      <c r="G96" s="327">
        <f>IF(C97&gt;=J94,D97,0)</f>
        <v>0</v>
      </c>
      <c r="H96" s="13">
        <f>(G96+F96)/2</f>
        <v>0</v>
      </c>
      <c r="I96" s="13">
        <f>E96</f>
        <v>0</v>
      </c>
      <c r="J96" s="17">
        <f>H96*I96</f>
        <v>0</v>
      </c>
    </row>
    <row r="97" spans="1:10" x14ac:dyDescent="0.25">
      <c r="A97" s="43" t="s">
        <v>21</v>
      </c>
      <c r="B97" s="1"/>
      <c r="C97" s="5"/>
      <c r="D97" s="1"/>
      <c r="E97" s="24" t="str">
        <f t="shared" ref="E97:E102" si="33">IF(C98=0,"",(C98-C97)/2)</f>
        <v/>
      </c>
      <c r="F97" s="24" t="e">
        <f>E97+D97</f>
        <v>#VALUE!</v>
      </c>
      <c r="G97" s="24" t="e">
        <f>E97+D98</f>
        <v>#VALUE!</v>
      </c>
      <c r="H97" s="24" t="e">
        <f>((G97+F97)/2)/2</f>
        <v>#VALUE!</v>
      </c>
      <c r="I97" s="24" t="e">
        <f>E97*2</f>
        <v>#VALUE!</v>
      </c>
      <c r="J97" s="25" t="e">
        <f>H97*I97</f>
        <v>#VALUE!</v>
      </c>
    </row>
    <row r="98" spans="1:10" x14ac:dyDescent="0.25">
      <c r="A98" s="43" t="s">
        <v>21</v>
      </c>
      <c r="D98" s="1"/>
      <c r="E98" s="24" t="str">
        <f t="shared" si="33"/>
        <v/>
      </c>
      <c r="F98" s="24" t="e">
        <f>E98+D98</f>
        <v>#VALUE!</v>
      </c>
      <c r="G98" s="24" t="e">
        <f t="shared" ref="G98:G104" si="34">E98+D99</f>
        <v>#VALUE!</v>
      </c>
      <c r="H98" s="24" t="e">
        <f t="shared" ref="H98:H119" si="35">((G98+F98)/2)/2</f>
        <v>#VALUE!</v>
      </c>
      <c r="I98" s="24" t="e">
        <f t="shared" ref="I98:I119" si="36">E98*2</f>
        <v>#VALUE!</v>
      </c>
      <c r="J98" s="25" t="e">
        <f t="shared" ref="J98:J119" si="37">H98*I98</f>
        <v>#VALUE!</v>
      </c>
    </row>
    <row r="99" spans="1:10" x14ac:dyDescent="0.25">
      <c r="A99" s="43" t="s">
        <v>21</v>
      </c>
      <c r="E99" s="24" t="str">
        <f t="shared" si="33"/>
        <v/>
      </c>
      <c r="F99" s="24" t="e">
        <f>E99+D99</f>
        <v>#VALUE!</v>
      </c>
      <c r="G99" s="24" t="e">
        <f t="shared" si="34"/>
        <v>#VALUE!</v>
      </c>
      <c r="H99" s="24" t="e">
        <f t="shared" si="35"/>
        <v>#VALUE!</v>
      </c>
      <c r="I99" s="24" t="e">
        <f t="shared" si="36"/>
        <v>#VALUE!</v>
      </c>
      <c r="J99" s="25" t="e">
        <f t="shared" si="37"/>
        <v>#VALUE!</v>
      </c>
    </row>
    <row r="100" spans="1:10" x14ac:dyDescent="0.25">
      <c r="A100" s="43" t="s">
        <v>21</v>
      </c>
      <c r="D100" s="1"/>
      <c r="E100" s="24" t="str">
        <f t="shared" si="33"/>
        <v/>
      </c>
      <c r="F100" s="24" t="e">
        <f>E100+D100</f>
        <v>#VALUE!</v>
      </c>
      <c r="G100" s="24" t="e">
        <f t="shared" si="34"/>
        <v>#VALUE!</v>
      </c>
      <c r="H100" s="24" t="e">
        <f t="shared" si="35"/>
        <v>#VALUE!</v>
      </c>
      <c r="I100" s="24" t="e">
        <f t="shared" si="36"/>
        <v>#VALUE!</v>
      </c>
      <c r="J100" s="25" t="e">
        <f t="shared" si="37"/>
        <v>#VALUE!</v>
      </c>
    </row>
    <row r="101" spans="1:10" x14ac:dyDescent="0.25">
      <c r="A101" s="43" t="s">
        <v>21</v>
      </c>
      <c r="D101" s="1"/>
      <c r="E101" s="24" t="str">
        <f t="shared" si="33"/>
        <v/>
      </c>
      <c r="F101" s="24" t="e">
        <f>E101+D101</f>
        <v>#VALUE!</v>
      </c>
      <c r="G101" s="24" t="e">
        <f t="shared" si="34"/>
        <v>#VALUE!</v>
      </c>
      <c r="H101" s="24" t="e">
        <f t="shared" si="35"/>
        <v>#VALUE!</v>
      </c>
      <c r="I101" s="24" t="e">
        <f t="shared" si="36"/>
        <v>#VALUE!</v>
      </c>
      <c r="J101" s="25" t="e">
        <f t="shared" si="37"/>
        <v>#VALUE!</v>
      </c>
    </row>
    <row r="102" spans="1:10" x14ac:dyDescent="0.25">
      <c r="A102" s="43" t="s">
        <v>21</v>
      </c>
      <c r="D102" s="1"/>
      <c r="E102" s="24" t="str">
        <f t="shared" si="33"/>
        <v/>
      </c>
      <c r="F102" s="24" t="e">
        <f t="shared" ref="F102:F119" si="38">E102+D102</f>
        <v>#VALUE!</v>
      </c>
      <c r="G102" s="24" t="e">
        <f t="shared" si="34"/>
        <v>#VALUE!</v>
      </c>
      <c r="H102" s="24" t="e">
        <f t="shared" si="35"/>
        <v>#VALUE!</v>
      </c>
      <c r="I102" s="24" t="e">
        <f t="shared" si="36"/>
        <v>#VALUE!</v>
      </c>
      <c r="J102" s="25" t="e">
        <f t="shared" si="37"/>
        <v>#VALUE!</v>
      </c>
    </row>
    <row r="103" spans="1:10" x14ac:dyDescent="0.25">
      <c r="A103" s="43" t="s">
        <v>21</v>
      </c>
      <c r="B103" s="1"/>
      <c r="E103" s="24" t="str">
        <f>IF(C104=0,"",(C104-C103)/2)</f>
        <v/>
      </c>
      <c r="F103" s="24" t="e">
        <f t="shared" si="38"/>
        <v>#VALUE!</v>
      </c>
      <c r="G103" s="24" t="e">
        <f t="shared" si="34"/>
        <v>#VALUE!</v>
      </c>
      <c r="H103" s="24" t="e">
        <f t="shared" si="35"/>
        <v>#VALUE!</v>
      </c>
      <c r="I103" s="24" t="e">
        <f t="shared" si="36"/>
        <v>#VALUE!</v>
      </c>
      <c r="J103" s="25" t="e">
        <f t="shared" si="37"/>
        <v>#VALUE!</v>
      </c>
    </row>
    <row r="104" spans="1:10" x14ac:dyDescent="0.25">
      <c r="A104" s="43" t="s">
        <v>21</v>
      </c>
      <c r="B104" s="1"/>
      <c r="E104" s="24" t="str">
        <f t="shared" ref="E104" si="39">IF(C105=0,"",(C105-C104)/2)</f>
        <v/>
      </c>
      <c r="F104" s="24" t="e">
        <f t="shared" si="38"/>
        <v>#VALUE!</v>
      </c>
      <c r="G104" s="24" t="e">
        <f t="shared" si="34"/>
        <v>#VALUE!</v>
      </c>
      <c r="H104" s="24" t="e">
        <f t="shared" si="35"/>
        <v>#VALUE!</v>
      </c>
      <c r="I104" s="24" t="e">
        <f t="shared" si="36"/>
        <v>#VALUE!</v>
      </c>
      <c r="J104" s="25" t="e">
        <f t="shared" si="37"/>
        <v>#VALUE!</v>
      </c>
    </row>
    <row r="105" spans="1:10" x14ac:dyDescent="0.25">
      <c r="A105" s="43" t="s">
        <v>21</v>
      </c>
      <c r="B105" s="1"/>
      <c r="E105" s="24" t="str">
        <f>IF(C106=0,"",(C106-C105)/2)</f>
        <v/>
      </c>
      <c r="F105" s="24" t="e">
        <f t="shared" si="38"/>
        <v>#VALUE!</v>
      </c>
      <c r="G105" s="24" t="e">
        <f>E105+D106</f>
        <v>#VALUE!</v>
      </c>
      <c r="H105" s="24" t="e">
        <f t="shared" si="35"/>
        <v>#VALUE!</v>
      </c>
      <c r="I105" s="24" t="e">
        <f t="shared" si="36"/>
        <v>#VALUE!</v>
      </c>
      <c r="J105" s="25" t="e">
        <f t="shared" si="37"/>
        <v>#VALUE!</v>
      </c>
    </row>
    <row r="106" spans="1:10" x14ac:dyDescent="0.25">
      <c r="A106" s="43" t="s">
        <v>21</v>
      </c>
      <c r="B106" s="1"/>
      <c r="E106" s="24" t="str">
        <f t="shared" ref="E106:E110" si="40">IF(C107=0,"",(C107-C106)/2)</f>
        <v/>
      </c>
      <c r="F106" s="24" t="e">
        <f t="shared" si="38"/>
        <v>#VALUE!</v>
      </c>
      <c r="G106" s="24" t="e">
        <f t="shared" ref="G106:G119" si="41">E106+D107</f>
        <v>#VALUE!</v>
      </c>
      <c r="H106" s="24" t="e">
        <f t="shared" si="35"/>
        <v>#VALUE!</v>
      </c>
      <c r="I106" s="24" t="e">
        <f t="shared" si="36"/>
        <v>#VALUE!</v>
      </c>
      <c r="J106" s="25" t="e">
        <f t="shared" si="37"/>
        <v>#VALUE!</v>
      </c>
    </row>
    <row r="107" spans="1:10" x14ac:dyDescent="0.25">
      <c r="A107" s="43" t="s">
        <v>21</v>
      </c>
      <c r="B107" s="1"/>
      <c r="E107" s="24" t="str">
        <f t="shared" si="40"/>
        <v/>
      </c>
      <c r="F107" s="24" t="e">
        <f t="shared" si="38"/>
        <v>#VALUE!</v>
      </c>
      <c r="G107" s="24" t="e">
        <f t="shared" si="41"/>
        <v>#VALUE!</v>
      </c>
      <c r="H107" s="24" t="e">
        <f t="shared" si="35"/>
        <v>#VALUE!</v>
      </c>
      <c r="I107" s="24" t="e">
        <f t="shared" si="36"/>
        <v>#VALUE!</v>
      </c>
      <c r="J107" s="25" t="e">
        <f t="shared" si="37"/>
        <v>#VALUE!</v>
      </c>
    </row>
    <row r="108" spans="1:10" x14ac:dyDescent="0.25">
      <c r="A108" s="43" t="s">
        <v>21</v>
      </c>
      <c r="B108" s="1"/>
      <c r="E108" s="24" t="str">
        <f t="shared" si="40"/>
        <v/>
      </c>
      <c r="F108" s="24" t="e">
        <f t="shared" si="38"/>
        <v>#VALUE!</v>
      </c>
      <c r="G108" s="24" t="e">
        <f t="shared" si="41"/>
        <v>#VALUE!</v>
      </c>
      <c r="H108" s="24" t="e">
        <f t="shared" si="35"/>
        <v>#VALUE!</v>
      </c>
      <c r="I108" s="24" t="e">
        <f t="shared" si="36"/>
        <v>#VALUE!</v>
      </c>
      <c r="J108" s="25" t="e">
        <f t="shared" si="37"/>
        <v>#VALUE!</v>
      </c>
    </row>
    <row r="109" spans="1:10" x14ac:dyDescent="0.25">
      <c r="A109" s="43" t="s">
        <v>21</v>
      </c>
      <c r="B109" s="1"/>
      <c r="E109" s="24" t="str">
        <f t="shared" si="40"/>
        <v/>
      </c>
      <c r="F109" s="24" t="e">
        <f t="shared" si="38"/>
        <v>#VALUE!</v>
      </c>
      <c r="G109" s="24" t="e">
        <f t="shared" si="41"/>
        <v>#VALUE!</v>
      </c>
      <c r="H109" s="24" t="e">
        <f t="shared" si="35"/>
        <v>#VALUE!</v>
      </c>
      <c r="I109" s="24" t="e">
        <f t="shared" si="36"/>
        <v>#VALUE!</v>
      </c>
      <c r="J109" s="25" t="e">
        <f t="shared" si="37"/>
        <v>#VALUE!</v>
      </c>
    </row>
    <row r="110" spans="1:10" x14ac:dyDescent="0.25">
      <c r="A110" s="43" t="s">
        <v>21</v>
      </c>
      <c r="B110" s="1"/>
      <c r="E110" s="24" t="str">
        <f t="shared" si="40"/>
        <v/>
      </c>
      <c r="F110" s="24" t="e">
        <f t="shared" si="38"/>
        <v>#VALUE!</v>
      </c>
      <c r="G110" s="24" t="e">
        <f t="shared" si="41"/>
        <v>#VALUE!</v>
      </c>
      <c r="H110" s="24" t="e">
        <f t="shared" si="35"/>
        <v>#VALUE!</v>
      </c>
      <c r="I110" s="24" t="e">
        <f t="shared" si="36"/>
        <v>#VALUE!</v>
      </c>
      <c r="J110" s="25" t="e">
        <f t="shared" si="37"/>
        <v>#VALUE!</v>
      </c>
    </row>
    <row r="111" spans="1:10" x14ac:dyDescent="0.25">
      <c r="A111" s="43" t="s">
        <v>21</v>
      </c>
      <c r="B111" s="1"/>
      <c r="E111" s="24" t="str">
        <f>IF(C112=0,"",(C112-C111)/2)</f>
        <v/>
      </c>
      <c r="F111" s="24" t="e">
        <f t="shared" si="38"/>
        <v>#VALUE!</v>
      </c>
      <c r="G111" s="24" t="e">
        <f t="shared" si="41"/>
        <v>#VALUE!</v>
      </c>
      <c r="H111" s="24" t="e">
        <f t="shared" si="35"/>
        <v>#VALUE!</v>
      </c>
      <c r="I111" s="24" t="e">
        <f t="shared" si="36"/>
        <v>#VALUE!</v>
      </c>
      <c r="J111" s="25" t="e">
        <f t="shared" si="37"/>
        <v>#VALUE!</v>
      </c>
    </row>
    <row r="112" spans="1:10" x14ac:dyDescent="0.25">
      <c r="A112" s="43" t="s">
        <v>21</v>
      </c>
      <c r="B112" s="1"/>
      <c r="E112" s="24" t="str">
        <f t="shared" ref="E112" si="42">IF(C113=0,"",(C113-C112)/2)</f>
        <v/>
      </c>
      <c r="F112" s="24" t="e">
        <f t="shared" si="38"/>
        <v>#VALUE!</v>
      </c>
      <c r="G112" s="24" t="e">
        <f t="shared" si="41"/>
        <v>#VALUE!</v>
      </c>
      <c r="H112" s="24" t="e">
        <f t="shared" si="35"/>
        <v>#VALUE!</v>
      </c>
      <c r="I112" s="24" t="e">
        <f t="shared" si="36"/>
        <v>#VALUE!</v>
      </c>
      <c r="J112" s="25" t="e">
        <f t="shared" si="37"/>
        <v>#VALUE!</v>
      </c>
    </row>
    <row r="113" spans="1:10" x14ac:dyDescent="0.25">
      <c r="A113" s="43" t="s">
        <v>21</v>
      </c>
      <c r="B113" s="1"/>
      <c r="E113" s="24" t="str">
        <f>IF(C114=0,"",(C114-C113)/2)</f>
        <v/>
      </c>
      <c r="F113" s="24" t="e">
        <f t="shared" si="38"/>
        <v>#VALUE!</v>
      </c>
      <c r="G113" s="24" t="e">
        <f t="shared" si="41"/>
        <v>#VALUE!</v>
      </c>
      <c r="H113" s="24" t="e">
        <f t="shared" si="35"/>
        <v>#VALUE!</v>
      </c>
      <c r="I113" s="24" t="e">
        <f t="shared" si="36"/>
        <v>#VALUE!</v>
      </c>
      <c r="J113" s="25" t="e">
        <f t="shared" si="37"/>
        <v>#VALUE!</v>
      </c>
    </row>
    <row r="114" spans="1:10" x14ac:dyDescent="0.25">
      <c r="A114" s="43" t="s">
        <v>21</v>
      </c>
      <c r="B114" s="1"/>
      <c r="E114" s="24" t="str">
        <f t="shared" ref="E114:E119" si="43">IF(C115=0,"",(C115-C114)/2)</f>
        <v/>
      </c>
      <c r="F114" s="24" t="e">
        <f t="shared" si="38"/>
        <v>#VALUE!</v>
      </c>
      <c r="G114" s="24" t="e">
        <f t="shared" si="41"/>
        <v>#VALUE!</v>
      </c>
      <c r="H114" s="24" t="e">
        <f t="shared" si="35"/>
        <v>#VALUE!</v>
      </c>
      <c r="I114" s="24" t="e">
        <f t="shared" si="36"/>
        <v>#VALUE!</v>
      </c>
      <c r="J114" s="25" t="e">
        <f t="shared" si="37"/>
        <v>#VALUE!</v>
      </c>
    </row>
    <row r="115" spans="1:10" x14ac:dyDescent="0.25">
      <c r="A115" s="43" t="s">
        <v>21</v>
      </c>
      <c r="B115" s="1"/>
      <c r="E115" s="24" t="str">
        <f t="shared" si="43"/>
        <v/>
      </c>
      <c r="F115" s="24" t="e">
        <f t="shared" si="38"/>
        <v>#VALUE!</v>
      </c>
      <c r="G115" s="24" t="e">
        <f t="shared" si="41"/>
        <v>#VALUE!</v>
      </c>
      <c r="H115" s="24" t="e">
        <f t="shared" si="35"/>
        <v>#VALUE!</v>
      </c>
      <c r="I115" s="24" t="e">
        <f t="shared" si="36"/>
        <v>#VALUE!</v>
      </c>
      <c r="J115" s="25" t="e">
        <f t="shared" si="37"/>
        <v>#VALUE!</v>
      </c>
    </row>
    <row r="116" spans="1:10" x14ac:dyDescent="0.25">
      <c r="A116" s="43" t="s">
        <v>21</v>
      </c>
      <c r="B116" s="1"/>
      <c r="E116" s="24" t="str">
        <f t="shared" si="43"/>
        <v/>
      </c>
      <c r="F116" s="24" t="e">
        <f t="shared" si="38"/>
        <v>#VALUE!</v>
      </c>
      <c r="G116" s="24" t="e">
        <f t="shared" si="41"/>
        <v>#VALUE!</v>
      </c>
      <c r="H116" s="24" t="e">
        <f t="shared" si="35"/>
        <v>#VALUE!</v>
      </c>
      <c r="I116" s="24" t="e">
        <f t="shared" si="36"/>
        <v>#VALUE!</v>
      </c>
      <c r="J116" s="25" t="e">
        <f t="shared" si="37"/>
        <v>#VALUE!</v>
      </c>
    </row>
    <row r="117" spans="1:10" x14ac:dyDescent="0.25">
      <c r="A117" s="43" t="s">
        <v>21</v>
      </c>
      <c r="B117" s="1"/>
      <c r="E117" s="24" t="str">
        <f t="shared" si="43"/>
        <v/>
      </c>
      <c r="F117" s="24" t="e">
        <f t="shared" si="38"/>
        <v>#VALUE!</v>
      </c>
      <c r="G117" s="24" t="e">
        <f t="shared" si="41"/>
        <v>#VALUE!</v>
      </c>
      <c r="H117" s="24" t="e">
        <f t="shared" si="35"/>
        <v>#VALUE!</v>
      </c>
      <c r="I117" s="24" t="e">
        <f t="shared" si="36"/>
        <v>#VALUE!</v>
      </c>
      <c r="J117" s="25" t="e">
        <f t="shared" si="37"/>
        <v>#VALUE!</v>
      </c>
    </row>
    <row r="118" spans="1:10" x14ac:dyDescent="0.25">
      <c r="A118" s="43" t="s">
        <v>21</v>
      </c>
      <c r="B118" s="1"/>
      <c r="E118" s="24" t="str">
        <f t="shared" si="43"/>
        <v/>
      </c>
      <c r="F118" s="24" t="e">
        <f t="shared" si="38"/>
        <v>#VALUE!</v>
      </c>
      <c r="G118" s="24" t="e">
        <f t="shared" si="41"/>
        <v>#VALUE!</v>
      </c>
      <c r="H118" s="24" t="e">
        <f t="shared" si="35"/>
        <v>#VALUE!</v>
      </c>
      <c r="I118" s="24" t="e">
        <f t="shared" si="36"/>
        <v>#VALUE!</v>
      </c>
      <c r="J118" s="25" t="e">
        <f t="shared" si="37"/>
        <v>#VALUE!</v>
      </c>
    </row>
    <row r="119" spans="1:10" x14ac:dyDescent="0.25">
      <c r="A119" s="43" t="s">
        <v>21</v>
      </c>
      <c r="B119" s="1"/>
      <c r="E119" s="24" t="str">
        <f t="shared" si="43"/>
        <v/>
      </c>
      <c r="F119" s="24" t="e">
        <f t="shared" si="38"/>
        <v>#VALUE!</v>
      </c>
      <c r="G119" s="24" t="e">
        <f t="shared" si="41"/>
        <v>#VALUE!</v>
      </c>
      <c r="H119" s="24" t="e">
        <f t="shared" si="35"/>
        <v>#VALUE!</v>
      </c>
      <c r="I119" s="24" t="e">
        <f t="shared" si="36"/>
        <v>#VALUE!</v>
      </c>
      <c r="J119" s="25" t="e">
        <f t="shared" si="37"/>
        <v>#VALUE!</v>
      </c>
    </row>
    <row r="120" spans="1:10" x14ac:dyDescent="0.25">
      <c r="A120" s="43" t="s">
        <v>21</v>
      </c>
      <c r="B120" s="1"/>
      <c r="E120" s="13">
        <f>IF(C121=C120,(C121-C120)/2,C121-C120)</f>
        <v>0</v>
      </c>
      <c r="F120" s="13">
        <f>E120+D120</f>
        <v>0</v>
      </c>
      <c r="G120" s="13"/>
      <c r="H120" s="13">
        <f>(G120+F120)/2</f>
        <v>0</v>
      </c>
      <c r="I120" s="13">
        <f>E120</f>
        <v>0</v>
      </c>
      <c r="J120" s="17">
        <f>H120*I120</f>
        <v>0</v>
      </c>
    </row>
    <row r="121" spans="1:10" x14ac:dyDescent="0.25">
      <c r="A121" s="2"/>
      <c r="B121" s="8" t="s">
        <v>95</v>
      </c>
      <c r="C121" s="21">
        <f>$J$94</f>
        <v>0</v>
      </c>
      <c r="E121" s="6"/>
      <c r="F121" s="6"/>
      <c r="G121" s="6"/>
      <c r="H121" s="6"/>
      <c r="I121" s="6"/>
      <c r="J121" s="58" t="e">
        <f>SUM(J$96:J120)/$F$94</f>
        <v>#VALUE!</v>
      </c>
    </row>
    <row r="123" spans="1:10" ht="18.75" x14ac:dyDescent="0.3">
      <c r="A123" s="339"/>
      <c r="B123" s="339"/>
      <c r="C123" s="339"/>
      <c r="D123" s="339"/>
      <c r="E123" s="3" t="s">
        <v>54</v>
      </c>
      <c r="F123" s="50">
        <f>J123-H123</f>
        <v>0</v>
      </c>
      <c r="G123" t="s">
        <v>97</v>
      </c>
      <c r="H123" s="38">
        <f>H94</f>
        <v>0</v>
      </c>
      <c r="I123" t="s">
        <v>98</v>
      </c>
      <c r="J123" s="59">
        <f>J94</f>
        <v>0</v>
      </c>
    </row>
    <row r="124" spans="1:10" x14ac:dyDescent="0.25">
      <c r="A124" s="2"/>
      <c r="B124" s="2" t="s">
        <v>7</v>
      </c>
      <c r="C124" s="2" t="s">
        <v>47</v>
      </c>
      <c r="D124" s="2" t="s">
        <v>24</v>
      </c>
      <c r="E124" s="2" t="s">
        <v>49</v>
      </c>
      <c r="F124" s="2" t="s">
        <v>50</v>
      </c>
      <c r="G124" s="2" t="s">
        <v>50</v>
      </c>
      <c r="H124" s="2" t="s">
        <v>51</v>
      </c>
      <c r="I124" s="2" t="s">
        <v>52</v>
      </c>
      <c r="J124" s="16" t="s">
        <v>53</v>
      </c>
    </row>
    <row r="125" spans="1:10" x14ac:dyDescent="0.25">
      <c r="A125" s="2"/>
      <c r="B125" s="8" t="s">
        <v>96</v>
      </c>
      <c r="C125" s="12">
        <f>$H123</f>
        <v>0</v>
      </c>
      <c r="D125" s="12"/>
      <c r="E125" s="327">
        <f>IF(C126=C125,(C126-C125)/2, C126-C125)</f>
        <v>0</v>
      </c>
      <c r="F125" s="327">
        <f t="shared" ref="F125" si="44">E125+D125</f>
        <v>0</v>
      </c>
      <c r="G125" s="327">
        <f>IF(C126&gt;=J123,D126,0)</f>
        <v>0</v>
      </c>
      <c r="H125" s="13">
        <f>(G125+F125)/2</f>
        <v>0</v>
      </c>
      <c r="I125" s="13">
        <f>E125</f>
        <v>0</v>
      </c>
      <c r="J125" s="17">
        <f>H125*I125</f>
        <v>0</v>
      </c>
    </row>
    <row r="126" spans="1:10" x14ac:dyDescent="0.25">
      <c r="A126" s="43" t="s">
        <v>99</v>
      </c>
      <c r="B126" s="1"/>
      <c r="C126" s="5"/>
      <c r="D126" s="1"/>
      <c r="E126" s="24" t="str">
        <f t="shared" ref="E126:E131" si="45">IF(C127=0,"",(C127-C126)/2)</f>
        <v/>
      </c>
      <c r="F126" s="24" t="e">
        <f>E126+D126</f>
        <v>#VALUE!</v>
      </c>
      <c r="G126" s="24" t="e">
        <f>E126+D127</f>
        <v>#VALUE!</v>
      </c>
      <c r="H126" s="24" t="e">
        <f>((G126+F126)/2)/2</f>
        <v>#VALUE!</v>
      </c>
      <c r="I126" s="24" t="e">
        <f>E126*2</f>
        <v>#VALUE!</v>
      </c>
      <c r="J126" s="25" t="e">
        <f>H126*I126</f>
        <v>#VALUE!</v>
      </c>
    </row>
    <row r="127" spans="1:10" x14ac:dyDescent="0.25">
      <c r="A127" s="43" t="s">
        <v>99</v>
      </c>
      <c r="D127" s="1"/>
      <c r="E127" s="24" t="str">
        <f t="shared" si="45"/>
        <v/>
      </c>
      <c r="F127" s="24" t="e">
        <f>E127+D127</f>
        <v>#VALUE!</v>
      </c>
      <c r="G127" s="24" t="e">
        <f t="shared" ref="G127:G133" si="46">E127+D128</f>
        <v>#VALUE!</v>
      </c>
      <c r="H127" s="24" t="e">
        <f t="shared" ref="H127:H148" si="47">((G127+F127)/2)/2</f>
        <v>#VALUE!</v>
      </c>
      <c r="I127" s="24" t="e">
        <f t="shared" ref="I127:I148" si="48">E127*2</f>
        <v>#VALUE!</v>
      </c>
      <c r="J127" s="25" t="e">
        <f t="shared" ref="J127:J148" si="49">H127*I127</f>
        <v>#VALUE!</v>
      </c>
    </row>
    <row r="128" spans="1:10" x14ac:dyDescent="0.25">
      <c r="A128" s="43" t="s">
        <v>99</v>
      </c>
      <c r="E128" s="24" t="str">
        <f t="shared" si="45"/>
        <v/>
      </c>
      <c r="F128" s="24" t="e">
        <f>E128+D128</f>
        <v>#VALUE!</v>
      </c>
      <c r="G128" s="24" t="e">
        <f t="shared" si="46"/>
        <v>#VALUE!</v>
      </c>
      <c r="H128" s="24" t="e">
        <f t="shared" si="47"/>
        <v>#VALUE!</v>
      </c>
      <c r="I128" s="24" t="e">
        <f t="shared" si="48"/>
        <v>#VALUE!</v>
      </c>
      <c r="J128" s="25" t="e">
        <f t="shared" si="49"/>
        <v>#VALUE!</v>
      </c>
    </row>
    <row r="129" spans="1:10" x14ac:dyDescent="0.25">
      <c r="A129" s="43" t="s">
        <v>99</v>
      </c>
      <c r="D129" s="1"/>
      <c r="E129" s="24" t="str">
        <f t="shared" si="45"/>
        <v/>
      </c>
      <c r="F129" s="24" t="e">
        <f>E129+D129</f>
        <v>#VALUE!</v>
      </c>
      <c r="G129" s="24" t="e">
        <f t="shared" si="46"/>
        <v>#VALUE!</v>
      </c>
      <c r="H129" s="24" t="e">
        <f t="shared" si="47"/>
        <v>#VALUE!</v>
      </c>
      <c r="I129" s="24" t="e">
        <f t="shared" si="48"/>
        <v>#VALUE!</v>
      </c>
      <c r="J129" s="25" t="e">
        <f t="shared" si="49"/>
        <v>#VALUE!</v>
      </c>
    </row>
    <row r="130" spans="1:10" x14ac:dyDescent="0.25">
      <c r="A130" s="43" t="s">
        <v>99</v>
      </c>
      <c r="D130" s="1"/>
      <c r="E130" s="24" t="str">
        <f t="shared" si="45"/>
        <v/>
      </c>
      <c r="F130" s="24" t="e">
        <f>E130+D130</f>
        <v>#VALUE!</v>
      </c>
      <c r="G130" s="24" t="e">
        <f t="shared" si="46"/>
        <v>#VALUE!</v>
      </c>
      <c r="H130" s="24" t="e">
        <f t="shared" si="47"/>
        <v>#VALUE!</v>
      </c>
      <c r="I130" s="24" t="e">
        <f t="shared" si="48"/>
        <v>#VALUE!</v>
      </c>
      <c r="J130" s="25" t="e">
        <f t="shared" si="49"/>
        <v>#VALUE!</v>
      </c>
    </row>
    <row r="131" spans="1:10" x14ac:dyDescent="0.25">
      <c r="A131" s="43" t="s">
        <v>99</v>
      </c>
      <c r="D131" s="1"/>
      <c r="E131" s="24" t="str">
        <f t="shared" si="45"/>
        <v/>
      </c>
      <c r="F131" s="24" t="e">
        <f t="shared" ref="F131:F148" si="50">E131+D131</f>
        <v>#VALUE!</v>
      </c>
      <c r="G131" s="24" t="e">
        <f t="shared" si="46"/>
        <v>#VALUE!</v>
      </c>
      <c r="H131" s="24" t="e">
        <f t="shared" si="47"/>
        <v>#VALUE!</v>
      </c>
      <c r="I131" s="24" t="e">
        <f t="shared" si="48"/>
        <v>#VALUE!</v>
      </c>
      <c r="J131" s="25" t="e">
        <f t="shared" si="49"/>
        <v>#VALUE!</v>
      </c>
    </row>
    <row r="132" spans="1:10" x14ac:dyDescent="0.25">
      <c r="A132" s="43" t="s">
        <v>99</v>
      </c>
      <c r="B132" s="1"/>
      <c r="E132" s="24" t="str">
        <f>IF(C133=0,"",(C133-C132)/2)</f>
        <v/>
      </c>
      <c r="F132" s="24" t="e">
        <f t="shared" si="50"/>
        <v>#VALUE!</v>
      </c>
      <c r="G132" s="24" t="e">
        <f t="shared" si="46"/>
        <v>#VALUE!</v>
      </c>
      <c r="H132" s="24" t="e">
        <f t="shared" si="47"/>
        <v>#VALUE!</v>
      </c>
      <c r="I132" s="24" t="e">
        <f t="shared" si="48"/>
        <v>#VALUE!</v>
      </c>
      <c r="J132" s="25" t="e">
        <f t="shared" si="49"/>
        <v>#VALUE!</v>
      </c>
    </row>
    <row r="133" spans="1:10" x14ac:dyDescent="0.25">
      <c r="A133" s="43" t="s">
        <v>99</v>
      </c>
      <c r="B133" s="1"/>
      <c r="E133" s="24" t="str">
        <f t="shared" ref="E133" si="51">IF(C134=0,"",(C134-C133)/2)</f>
        <v/>
      </c>
      <c r="F133" s="24" t="e">
        <f t="shared" si="50"/>
        <v>#VALUE!</v>
      </c>
      <c r="G133" s="24" t="e">
        <f t="shared" si="46"/>
        <v>#VALUE!</v>
      </c>
      <c r="H133" s="24" t="e">
        <f t="shared" si="47"/>
        <v>#VALUE!</v>
      </c>
      <c r="I133" s="24" t="e">
        <f t="shared" si="48"/>
        <v>#VALUE!</v>
      </c>
      <c r="J133" s="25" t="e">
        <f t="shared" si="49"/>
        <v>#VALUE!</v>
      </c>
    </row>
    <row r="134" spans="1:10" x14ac:dyDescent="0.25">
      <c r="A134" s="43" t="s">
        <v>99</v>
      </c>
      <c r="B134" s="1"/>
      <c r="E134" s="24" t="str">
        <f>IF(C135=0,"",(C135-C134)/2)</f>
        <v/>
      </c>
      <c r="F134" s="24" t="e">
        <f t="shared" si="50"/>
        <v>#VALUE!</v>
      </c>
      <c r="G134" s="24" t="e">
        <f>E134+D135</f>
        <v>#VALUE!</v>
      </c>
      <c r="H134" s="24" t="e">
        <f t="shared" si="47"/>
        <v>#VALUE!</v>
      </c>
      <c r="I134" s="24" t="e">
        <f t="shared" si="48"/>
        <v>#VALUE!</v>
      </c>
      <c r="J134" s="25" t="e">
        <f t="shared" si="49"/>
        <v>#VALUE!</v>
      </c>
    </row>
    <row r="135" spans="1:10" x14ac:dyDescent="0.25">
      <c r="A135" s="43" t="s">
        <v>99</v>
      </c>
      <c r="B135" s="1"/>
      <c r="E135" s="24" t="str">
        <f t="shared" ref="E135:E139" si="52">IF(C136=0,"",(C136-C135)/2)</f>
        <v/>
      </c>
      <c r="F135" s="24" t="e">
        <f t="shared" si="50"/>
        <v>#VALUE!</v>
      </c>
      <c r="G135" s="24" t="e">
        <f t="shared" ref="G135:G148" si="53">E135+D136</f>
        <v>#VALUE!</v>
      </c>
      <c r="H135" s="24" t="e">
        <f t="shared" si="47"/>
        <v>#VALUE!</v>
      </c>
      <c r="I135" s="24" t="e">
        <f t="shared" si="48"/>
        <v>#VALUE!</v>
      </c>
      <c r="J135" s="25" t="e">
        <f t="shared" si="49"/>
        <v>#VALUE!</v>
      </c>
    </row>
    <row r="136" spans="1:10" x14ac:dyDescent="0.25">
      <c r="A136" s="43" t="s">
        <v>99</v>
      </c>
      <c r="B136" s="1"/>
      <c r="E136" s="24" t="str">
        <f t="shared" si="52"/>
        <v/>
      </c>
      <c r="F136" s="24" t="e">
        <f t="shared" si="50"/>
        <v>#VALUE!</v>
      </c>
      <c r="G136" s="24" t="e">
        <f t="shared" si="53"/>
        <v>#VALUE!</v>
      </c>
      <c r="H136" s="24" t="e">
        <f t="shared" si="47"/>
        <v>#VALUE!</v>
      </c>
      <c r="I136" s="24" t="e">
        <f t="shared" si="48"/>
        <v>#VALUE!</v>
      </c>
      <c r="J136" s="25" t="e">
        <f t="shared" si="49"/>
        <v>#VALUE!</v>
      </c>
    </row>
    <row r="137" spans="1:10" x14ac:dyDescent="0.25">
      <c r="A137" s="43" t="s">
        <v>99</v>
      </c>
      <c r="B137" s="1"/>
      <c r="E137" s="24" t="str">
        <f t="shared" si="52"/>
        <v/>
      </c>
      <c r="F137" s="24" t="e">
        <f t="shared" si="50"/>
        <v>#VALUE!</v>
      </c>
      <c r="G137" s="24" t="e">
        <f t="shared" si="53"/>
        <v>#VALUE!</v>
      </c>
      <c r="H137" s="24" t="e">
        <f t="shared" si="47"/>
        <v>#VALUE!</v>
      </c>
      <c r="I137" s="24" t="e">
        <f t="shared" si="48"/>
        <v>#VALUE!</v>
      </c>
      <c r="J137" s="25" t="e">
        <f t="shared" si="49"/>
        <v>#VALUE!</v>
      </c>
    </row>
    <row r="138" spans="1:10" x14ac:dyDescent="0.25">
      <c r="A138" s="43" t="s">
        <v>99</v>
      </c>
      <c r="B138" s="1"/>
      <c r="E138" s="24" t="str">
        <f t="shared" si="52"/>
        <v/>
      </c>
      <c r="F138" s="24" t="e">
        <f t="shared" si="50"/>
        <v>#VALUE!</v>
      </c>
      <c r="G138" s="24" t="e">
        <f t="shared" si="53"/>
        <v>#VALUE!</v>
      </c>
      <c r="H138" s="24" t="e">
        <f t="shared" si="47"/>
        <v>#VALUE!</v>
      </c>
      <c r="I138" s="24" t="e">
        <f t="shared" si="48"/>
        <v>#VALUE!</v>
      </c>
      <c r="J138" s="25" t="e">
        <f t="shared" si="49"/>
        <v>#VALUE!</v>
      </c>
    </row>
    <row r="139" spans="1:10" x14ac:dyDescent="0.25">
      <c r="A139" s="43" t="s">
        <v>99</v>
      </c>
      <c r="B139" s="1"/>
      <c r="E139" s="24" t="str">
        <f t="shared" si="52"/>
        <v/>
      </c>
      <c r="F139" s="24" t="e">
        <f t="shared" si="50"/>
        <v>#VALUE!</v>
      </c>
      <c r="G139" s="24" t="e">
        <f t="shared" si="53"/>
        <v>#VALUE!</v>
      </c>
      <c r="H139" s="24" t="e">
        <f t="shared" si="47"/>
        <v>#VALUE!</v>
      </c>
      <c r="I139" s="24" t="e">
        <f t="shared" si="48"/>
        <v>#VALUE!</v>
      </c>
      <c r="J139" s="25" t="e">
        <f t="shared" si="49"/>
        <v>#VALUE!</v>
      </c>
    </row>
    <row r="140" spans="1:10" x14ac:dyDescent="0.25">
      <c r="A140" s="43" t="s">
        <v>99</v>
      </c>
      <c r="B140" s="1"/>
      <c r="E140" s="24" t="str">
        <f>IF(C141=0,"",(C141-C140)/2)</f>
        <v/>
      </c>
      <c r="F140" s="24" t="e">
        <f t="shared" si="50"/>
        <v>#VALUE!</v>
      </c>
      <c r="G140" s="24" t="e">
        <f t="shared" si="53"/>
        <v>#VALUE!</v>
      </c>
      <c r="H140" s="24" t="e">
        <f t="shared" si="47"/>
        <v>#VALUE!</v>
      </c>
      <c r="I140" s="24" t="e">
        <f t="shared" si="48"/>
        <v>#VALUE!</v>
      </c>
      <c r="J140" s="25" t="e">
        <f t="shared" si="49"/>
        <v>#VALUE!</v>
      </c>
    </row>
    <row r="141" spans="1:10" x14ac:dyDescent="0.25">
      <c r="A141" s="43" t="s">
        <v>99</v>
      </c>
      <c r="B141" s="1"/>
      <c r="E141" s="24" t="str">
        <f t="shared" ref="E141" si="54">IF(C142=0,"",(C142-C141)/2)</f>
        <v/>
      </c>
      <c r="F141" s="24" t="e">
        <f t="shared" si="50"/>
        <v>#VALUE!</v>
      </c>
      <c r="G141" s="24" t="e">
        <f t="shared" si="53"/>
        <v>#VALUE!</v>
      </c>
      <c r="H141" s="24" t="e">
        <f t="shared" si="47"/>
        <v>#VALUE!</v>
      </c>
      <c r="I141" s="24" t="e">
        <f t="shared" si="48"/>
        <v>#VALUE!</v>
      </c>
      <c r="J141" s="25" t="e">
        <f t="shared" si="49"/>
        <v>#VALUE!</v>
      </c>
    </row>
    <row r="142" spans="1:10" x14ac:dyDescent="0.25">
      <c r="A142" s="43" t="s">
        <v>99</v>
      </c>
      <c r="B142" s="1"/>
      <c r="E142" s="24" t="str">
        <f>IF(C143=0,"",(C143-C142)/2)</f>
        <v/>
      </c>
      <c r="F142" s="24" t="e">
        <f t="shared" si="50"/>
        <v>#VALUE!</v>
      </c>
      <c r="G142" s="24" t="e">
        <f t="shared" si="53"/>
        <v>#VALUE!</v>
      </c>
      <c r="H142" s="24" t="e">
        <f t="shared" si="47"/>
        <v>#VALUE!</v>
      </c>
      <c r="I142" s="24" t="e">
        <f t="shared" si="48"/>
        <v>#VALUE!</v>
      </c>
      <c r="J142" s="25" t="e">
        <f t="shared" si="49"/>
        <v>#VALUE!</v>
      </c>
    </row>
    <row r="143" spans="1:10" x14ac:dyDescent="0.25">
      <c r="A143" s="43" t="s">
        <v>99</v>
      </c>
      <c r="B143" s="1"/>
      <c r="E143" s="24" t="str">
        <f t="shared" ref="E143:E148" si="55">IF(C144=0,"",(C144-C143)/2)</f>
        <v/>
      </c>
      <c r="F143" s="24" t="e">
        <f t="shared" si="50"/>
        <v>#VALUE!</v>
      </c>
      <c r="G143" s="24" t="e">
        <f t="shared" si="53"/>
        <v>#VALUE!</v>
      </c>
      <c r="H143" s="24" t="e">
        <f t="shared" si="47"/>
        <v>#VALUE!</v>
      </c>
      <c r="I143" s="24" t="e">
        <f t="shared" si="48"/>
        <v>#VALUE!</v>
      </c>
      <c r="J143" s="25" t="e">
        <f t="shared" si="49"/>
        <v>#VALUE!</v>
      </c>
    </row>
    <row r="144" spans="1:10" x14ac:dyDescent="0.25">
      <c r="A144" s="43" t="s">
        <v>99</v>
      </c>
      <c r="B144" s="1"/>
      <c r="E144" s="24" t="str">
        <f t="shared" si="55"/>
        <v/>
      </c>
      <c r="F144" s="24" t="e">
        <f t="shared" si="50"/>
        <v>#VALUE!</v>
      </c>
      <c r="G144" s="24" t="e">
        <f t="shared" si="53"/>
        <v>#VALUE!</v>
      </c>
      <c r="H144" s="24" t="e">
        <f t="shared" si="47"/>
        <v>#VALUE!</v>
      </c>
      <c r="I144" s="24" t="e">
        <f t="shared" si="48"/>
        <v>#VALUE!</v>
      </c>
      <c r="J144" s="25" t="e">
        <f t="shared" si="49"/>
        <v>#VALUE!</v>
      </c>
    </row>
    <row r="145" spans="1:10" x14ac:dyDescent="0.25">
      <c r="A145" s="43" t="s">
        <v>99</v>
      </c>
      <c r="B145" s="1"/>
      <c r="E145" s="24" t="str">
        <f t="shared" si="55"/>
        <v/>
      </c>
      <c r="F145" s="24" t="e">
        <f t="shared" si="50"/>
        <v>#VALUE!</v>
      </c>
      <c r="G145" s="24" t="e">
        <f t="shared" si="53"/>
        <v>#VALUE!</v>
      </c>
      <c r="H145" s="24" t="e">
        <f t="shared" si="47"/>
        <v>#VALUE!</v>
      </c>
      <c r="I145" s="24" t="e">
        <f t="shared" si="48"/>
        <v>#VALUE!</v>
      </c>
      <c r="J145" s="25" t="e">
        <f t="shared" si="49"/>
        <v>#VALUE!</v>
      </c>
    </row>
    <row r="146" spans="1:10" x14ac:dyDescent="0.25">
      <c r="A146" s="43" t="s">
        <v>99</v>
      </c>
      <c r="B146" s="1"/>
      <c r="E146" s="24" t="str">
        <f t="shared" si="55"/>
        <v/>
      </c>
      <c r="F146" s="24" t="e">
        <f t="shared" si="50"/>
        <v>#VALUE!</v>
      </c>
      <c r="G146" s="24" t="e">
        <f t="shared" si="53"/>
        <v>#VALUE!</v>
      </c>
      <c r="H146" s="24" t="e">
        <f t="shared" si="47"/>
        <v>#VALUE!</v>
      </c>
      <c r="I146" s="24" t="e">
        <f t="shared" si="48"/>
        <v>#VALUE!</v>
      </c>
      <c r="J146" s="25" t="e">
        <f t="shared" si="49"/>
        <v>#VALUE!</v>
      </c>
    </row>
    <row r="147" spans="1:10" x14ac:dyDescent="0.25">
      <c r="A147" s="43" t="s">
        <v>99</v>
      </c>
      <c r="B147" s="1"/>
      <c r="E147" s="24" t="str">
        <f t="shared" si="55"/>
        <v/>
      </c>
      <c r="F147" s="24" t="e">
        <f t="shared" si="50"/>
        <v>#VALUE!</v>
      </c>
      <c r="G147" s="24" t="e">
        <f t="shared" si="53"/>
        <v>#VALUE!</v>
      </c>
      <c r="H147" s="24" t="e">
        <f t="shared" si="47"/>
        <v>#VALUE!</v>
      </c>
      <c r="I147" s="24" t="e">
        <f t="shared" si="48"/>
        <v>#VALUE!</v>
      </c>
      <c r="J147" s="25" t="e">
        <f t="shared" si="49"/>
        <v>#VALUE!</v>
      </c>
    </row>
    <row r="148" spans="1:10" x14ac:dyDescent="0.25">
      <c r="A148" s="43" t="s">
        <v>99</v>
      </c>
      <c r="B148" s="1"/>
      <c r="E148" s="24" t="str">
        <f t="shared" si="55"/>
        <v/>
      </c>
      <c r="F148" s="24" t="e">
        <f t="shared" si="50"/>
        <v>#VALUE!</v>
      </c>
      <c r="G148" s="24" t="e">
        <f t="shared" si="53"/>
        <v>#VALUE!</v>
      </c>
      <c r="H148" s="24" t="e">
        <f t="shared" si="47"/>
        <v>#VALUE!</v>
      </c>
      <c r="I148" s="24" t="e">
        <f t="shared" si="48"/>
        <v>#VALUE!</v>
      </c>
      <c r="J148" s="25" t="e">
        <f t="shared" si="49"/>
        <v>#VALUE!</v>
      </c>
    </row>
    <row r="149" spans="1:10" x14ac:dyDescent="0.25">
      <c r="A149" s="43" t="s">
        <v>99</v>
      </c>
      <c r="B149" s="1"/>
      <c r="E149" s="13">
        <f>IF(C150=C149,(C150-C149)/2,C150-C149)</f>
        <v>0</v>
      </c>
      <c r="F149" s="13">
        <f>E149+D149</f>
        <v>0</v>
      </c>
      <c r="G149" s="13"/>
      <c r="H149" s="13">
        <f>(G149+F149)/2</f>
        <v>0</v>
      </c>
      <c r="I149" s="13">
        <f>E149</f>
        <v>0</v>
      </c>
      <c r="J149" s="17">
        <f>H149*I149</f>
        <v>0</v>
      </c>
    </row>
    <row r="150" spans="1:10" x14ac:dyDescent="0.25">
      <c r="A150" s="2"/>
      <c r="B150" s="8" t="s">
        <v>95</v>
      </c>
      <c r="C150" s="21">
        <f>$J$123</f>
        <v>0</v>
      </c>
      <c r="E150" s="6"/>
      <c r="F150" s="6"/>
      <c r="G150" s="6"/>
      <c r="H150" s="6"/>
      <c r="I150" s="6"/>
      <c r="J150" s="58" t="e">
        <f>SUM(J$125:J149)/$F$123</f>
        <v>#VALUE!</v>
      </c>
    </row>
    <row r="152" spans="1:10" ht="18.75" x14ac:dyDescent="0.3">
      <c r="A152" s="339"/>
      <c r="B152" s="339"/>
      <c r="C152" s="339"/>
      <c r="D152" s="339"/>
      <c r="E152" s="3" t="s">
        <v>54</v>
      </c>
      <c r="F152" s="14">
        <f>J152-H152</f>
        <v>0</v>
      </c>
      <c r="G152" t="s">
        <v>97</v>
      </c>
      <c r="H152" s="38">
        <f>H123</f>
        <v>0</v>
      </c>
      <c r="I152" t="s">
        <v>98</v>
      </c>
      <c r="J152" s="59">
        <f>J123</f>
        <v>0</v>
      </c>
    </row>
    <row r="153" spans="1:10" x14ac:dyDescent="0.25">
      <c r="A153" s="2"/>
      <c r="B153" s="2" t="s">
        <v>7</v>
      </c>
      <c r="C153" s="2" t="s">
        <v>47</v>
      </c>
      <c r="D153" s="2" t="s">
        <v>24</v>
      </c>
      <c r="E153" s="2" t="s">
        <v>49</v>
      </c>
      <c r="F153" s="2" t="s">
        <v>50</v>
      </c>
      <c r="G153" s="2" t="s">
        <v>50</v>
      </c>
      <c r="H153" s="2" t="s">
        <v>51</v>
      </c>
      <c r="I153" s="2" t="s">
        <v>52</v>
      </c>
      <c r="J153" s="16" t="s">
        <v>53</v>
      </c>
    </row>
    <row r="154" spans="1:10" x14ac:dyDescent="0.25">
      <c r="A154" s="2"/>
      <c r="B154" s="8" t="s">
        <v>96</v>
      </c>
      <c r="C154" s="12">
        <f>$H152</f>
        <v>0</v>
      </c>
      <c r="D154" s="12"/>
      <c r="E154" s="327">
        <f>IF(C155=C154,(C155-C154)/2, C155-C154)</f>
        <v>0</v>
      </c>
      <c r="F154" s="327">
        <f t="shared" ref="F154" si="56">E154+D154</f>
        <v>0</v>
      </c>
      <c r="G154" s="327">
        <f>IF(C155&gt;=J152,D155,0)</f>
        <v>0</v>
      </c>
      <c r="H154" s="13">
        <f>(G154+F154)/2</f>
        <v>0</v>
      </c>
      <c r="I154" s="13">
        <f>E154</f>
        <v>0</v>
      </c>
      <c r="J154" s="17">
        <f>H154*I154</f>
        <v>0</v>
      </c>
    </row>
    <row r="155" spans="1:10" x14ac:dyDescent="0.25">
      <c r="A155" s="43" t="s">
        <v>274</v>
      </c>
      <c r="B155" s="1"/>
      <c r="C155" s="5"/>
      <c r="D155" s="1"/>
      <c r="E155" s="24" t="str">
        <f t="shared" ref="E155:E160" si="57">IF(C156=0,"",(C156-C155)/2)</f>
        <v/>
      </c>
      <c r="F155" s="24" t="e">
        <f>E155+D155</f>
        <v>#VALUE!</v>
      </c>
      <c r="G155" s="24" t="e">
        <f>E155+D156</f>
        <v>#VALUE!</v>
      </c>
      <c r="H155" s="24" t="e">
        <f>((G155+F155)/2)/2</f>
        <v>#VALUE!</v>
      </c>
      <c r="I155" s="24" t="e">
        <f>E155*2</f>
        <v>#VALUE!</v>
      </c>
      <c r="J155" s="25" t="e">
        <f>H155*I155</f>
        <v>#VALUE!</v>
      </c>
    </row>
    <row r="156" spans="1:10" x14ac:dyDescent="0.25">
      <c r="A156" s="43" t="s">
        <v>274</v>
      </c>
      <c r="D156" s="1"/>
      <c r="E156" s="24" t="str">
        <f t="shared" si="57"/>
        <v/>
      </c>
      <c r="F156" s="24" t="e">
        <f>E156+D156</f>
        <v>#VALUE!</v>
      </c>
      <c r="G156" s="24" t="e">
        <f t="shared" ref="G156:G162" si="58">E156+D157</f>
        <v>#VALUE!</v>
      </c>
      <c r="H156" s="24" t="e">
        <f t="shared" ref="H156:H177" si="59">((G156+F156)/2)/2</f>
        <v>#VALUE!</v>
      </c>
      <c r="I156" s="24" t="e">
        <f t="shared" ref="I156:I177" si="60">E156*2</f>
        <v>#VALUE!</v>
      </c>
      <c r="J156" s="25" t="e">
        <f t="shared" ref="J156:J177" si="61">H156*I156</f>
        <v>#VALUE!</v>
      </c>
    </row>
    <row r="157" spans="1:10" x14ac:dyDescent="0.25">
      <c r="A157" s="43" t="s">
        <v>274</v>
      </c>
      <c r="E157" s="24" t="str">
        <f t="shared" si="57"/>
        <v/>
      </c>
      <c r="F157" s="24" t="e">
        <f>E157+D157</f>
        <v>#VALUE!</v>
      </c>
      <c r="G157" s="24" t="e">
        <f t="shared" si="58"/>
        <v>#VALUE!</v>
      </c>
      <c r="H157" s="24" t="e">
        <f t="shared" si="59"/>
        <v>#VALUE!</v>
      </c>
      <c r="I157" s="24" t="e">
        <f t="shared" si="60"/>
        <v>#VALUE!</v>
      </c>
      <c r="J157" s="25" t="e">
        <f t="shared" si="61"/>
        <v>#VALUE!</v>
      </c>
    </row>
    <row r="158" spans="1:10" x14ac:dyDescent="0.25">
      <c r="A158" s="43" t="s">
        <v>274</v>
      </c>
      <c r="D158" s="1"/>
      <c r="E158" s="24" t="str">
        <f t="shared" si="57"/>
        <v/>
      </c>
      <c r="F158" s="24" t="e">
        <f>E158+D158</f>
        <v>#VALUE!</v>
      </c>
      <c r="G158" s="24" t="e">
        <f t="shared" si="58"/>
        <v>#VALUE!</v>
      </c>
      <c r="H158" s="24" t="e">
        <f t="shared" si="59"/>
        <v>#VALUE!</v>
      </c>
      <c r="I158" s="24" t="e">
        <f t="shared" si="60"/>
        <v>#VALUE!</v>
      </c>
      <c r="J158" s="25" t="e">
        <f t="shared" si="61"/>
        <v>#VALUE!</v>
      </c>
    </row>
    <row r="159" spans="1:10" x14ac:dyDescent="0.25">
      <c r="A159" s="43" t="s">
        <v>274</v>
      </c>
      <c r="D159" s="1"/>
      <c r="E159" s="24" t="str">
        <f t="shared" si="57"/>
        <v/>
      </c>
      <c r="F159" s="24" t="e">
        <f>E159+D159</f>
        <v>#VALUE!</v>
      </c>
      <c r="G159" s="24" t="e">
        <f t="shared" si="58"/>
        <v>#VALUE!</v>
      </c>
      <c r="H159" s="24" t="e">
        <f t="shared" si="59"/>
        <v>#VALUE!</v>
      </c>
      <c r="I159" s="24" t="e">
        <f t="shared" si="60"/>
        <v>#VALUE!</v>
      </c>
      <c r="J159" s="25" t="e">
        <f t="shared" si="61"/>
        <v>#VALUE!</v>
      </c>
    </row>
    <row r="160" spans="1:10" x14ac:dyDescent="0.25">
      <c r="A160" s="43" t="s">
        <v>274</v>
      </c>
      <c r="D160" s="1"/>
      <c r="E160" s="24" t="str">
        <f t="shared" si="57"/>
        <v/>
      </c>
      <c r="F160" s="24" t="e">
        <f t="shared" ref="F160:F177" si="62">E160+D160</f>
        <v>#VALUE!</v>
      </c>
      <c r="G160" s="24" t="e">
        <f t="shared" si="58"/>
        <v>#VALUE!</v>
      </c>
      <c r="H160" s="24" t="e">
        <f t="shared" si="59"/>
        <v>#VALUE!</v>
      </c>
      <c r="I160" s="24" t="e">
        <f t="shared" si="60"/>
        <v>#VALUE!</v>
      </c>
      <c r="J160" s="25" t="e">
        <f t="shared" si="61"/>
        <v>#VALUE!</v>
      </c>
    </row>
    <row r="161" spans="1:10" x14ac:dyDescent="0.25">
      <c r="A161" s="43" t="s">
        <v>274</v>
      </c>
      <c r="B161" s="1"/>
      <c r="E161" s="24" t="str">
        <f>IF(C162=0,"",(C162-C161)/2)</f>
        <v/>
      </c>
      <c r="F161" s="24" t="e">
        <f t="shared" si="62"/>
        <v>#VALUE!</v>
      </c>
      <c r="G161" s="24" t="e">
        <f t="shared" si="58"/>
        <v>#VALUE!</v>
      </c>
      <c r="H161" s="24" t="e">
        <f t="shared" si="59"/>
        <v>#VALUE!</v>
      </c>
      <c r="I161" s="24" t="e">
        <f t="shared" si="60"/>
        <v>#VALUE!</v>
      </c>
      <c r="J161" s="25" t="e">
        <f t="shared" si="61"/>
        <v>#VALUE!</v>
      </c>
    </row>
    <row r="162" spans="1:10" x14ac:dyDescent="0.25">
      <c r="A162" s="43" t="s">
        <v>274</v>
      </c>
      <c r="B162" s="1"/>
      <c r="E162" s="24" t="str">
        <f t="shared" ref="E162" si="63">IF(C163=0,"",(C163-C162)/2)</f>
        <v/>
      </c>
      <c r="F162" s="24" t="e">
        <f t="shared" si="62"/>
        <v>#VALUE!</v>
      </c>
      <c r="G162" s="24" t="e">
        <f t="shared" si="58"/>
        <v>#VALUE!</v>
      </c>
      <c r="H162" s="24" t="e">
        <f t="shared" si="59"/>
        <v>#VALUE!</v>
      </c>
      <c r="I162" s="24" t="e">
        <f t="shared" si="60"/>
        <v>#VALUE!</v>
      </c>
      <c r="J162" s="25" t="e">
        <f t="shared" si="61"/>
        <v>#VALUE!</v>
      </c>
    </row>
    <row r="163" spans="1:10" x14ac:dyDescent="0.25">
      <c r="A163" s="43" t="s">
        <v>274</v>
      </c>
      <c r="B163" s="1"/>
      <c r="E163" s="24" t="str">
        <f>IF(C164=0,"",(C164-C163)/2)</f>
        <v/>
      </c>
      <c r="F163" s="24" t="e">
        <f t="shared" si="62"/>
        <v>#VALUE!</v>
      </c>
      <c r="G163" s="24" t="e">
        <f>E163+D164</f>
        <v>#VALUE!</v>
      </c>
      <c r="H163" s="24" t="e">
        <f t="shared" si="59"/>
        <v>#VALUE!</v>
      </c>
      <c r="I163" s="24" t="e">
        <f t="shared" si="60"/>
        <v>#VALUE!</v>
      </c>
      <c r="J163" s="25" t="e">
        <f t="shared" si="61"/>
        <v>#VALUE!</v>
      </c>
    </row>
    <row r="164" spans="1:10" x14ac:dyDescent="0.25">
      <c r="A164" s="43" t="s">
        <v>274</v>
      </c>
      <c r="B164" s="1"/>
      <c r="E164" s="24" t="str">
        <f t="shared" ref="E164:E168" si="64">IF(C165=0,"",(C165-C164)/2)</f>
        <v/>
      </c>
      <c r="F164" s="24" t="e">
        <f t="shared" si="62"/>
        <v>#VALUE!</v>
      </c>
      <c r="G164" s="24" t="e">
        <f t="shared" ref="G164:G177" si="65">E164+D165</f>
        <v>#VALUE!</v>
      </c>
      <c r="H164" s="24" t="e">
        <f t="shared" si="59"/>
        <v>#VALUE!</v>
      </c>
      <c r="I164" s="24" t="e">
        <f t="shared" si="60"/>
        <v>#VALUE!</v>
      </c>
      <c r="J164" s="25" t="e">
        <f t="shared" si="61"/>
        <v>#VALUE!</v>
      </c>
    </row>
    <row r="165" spans="1:10" x14ac:dyDescent="0.25">
      <c r="A165" s="43" t="s">
        <v>274</v>
      </c>
      <c r="B165" s="1"/>
      <c r="E165" s="24" t="str">
        <f t="shared" si="64"/>
        <v/>
      </c>
      <c r="F165" s="24" t="e">
        <f t="shared" si="62"/>
        <v>#VALUE!</v>
      </c>
      <c r="G165" s="24" t="e">
        <f t="shared" si="65"/>
        <v>#VALUE!</v>
      </c>
      <c r="H165" s="24" t="e">
        <f t="shared" si="59"/>
        <v>#VALUE!</v>
      </c>
      <c r="I165" s="24" t="e">
        <f t="shared" si="60"/>
        <v>#VALUE!</v>
      </c>
      <c r="J165" s="25" t="e">
        <f t="shared" si="61"/>
        <v>#VALUE!</v>
      </c>
    </row>
    <row r="166" spans="1:10" x14ac:dyDescent="0.25">
      <c r="A166" s="43" t="s">
        <v>274</v>
      </c>
      <c r="B166" s="1"/>
      <c r="E166" s="24" t="str">
        <f t="shared" si="64"/>
        <v/>
      </c>
      <c r="F166" s="24" t="e">
        <f t="shared" si="62"/>
        <v>#VALUE!</v>
      </c>
      <c r="G166" s="24" t="e">
        <f t="shared" si="65"/>
        <v>#VALUE!</v>
      </c>
      <c r="H166" s="24" t="e">
        <f t="shared" si="59"/>
        <v>#VALUE!</v>
      </c>
      <c r="I166" s="24" t="e">
        <f t="shared" si="60"/>
        <v>#VALUE!</v>
      </c>
      <c r="J166" s="25" t="e">
        <f t="shared" si="61"/>
        <v>#VALUE!</v>
      </c>
    </row>
    <row r="167" spans="1:10" x14ac:dyDescent="0.25">
      <c r="A167" s="43" t="s">
        <v>274</v>
      </c>
      <c r="B167" s="1"/>
      <c r="E167" s="24" t="str">
        <f t="shared" si="64"/>
        <v/>
      </c>
      <c r="F167" s="24" t="e">
        <f t="shared" si="62"/>
        <v>#VALUE!</v>
      </c>
      <c r="G167" s="24" t="e">
        <f t="shared" si="65"/>
        <v>#VALUE!</v>
      </c>
      <c r="H167" s="24" t="e">
        <f t="shared" si="59"/>
        <v>#VALUE!</v>
      </c>
      <c r="I167" s="24" t="e">
        <f t="shared" si="60"/>
        <v>#VALUE!</v>
      </c>
      <c r="J167" s="25" t="e">
        <f t="shared" si="61"/>
        <v>#VALUE!</v>
      </c>
    </row>
    <row r="168" spans="1:10" x14ac:dyDescent="0.25">
      <c r="A168" s="43" t="s">
        <v>274</v>
      </c>
      <c r="B168" s="1"/>
      <c r="E168" s="24" t="str">
        <f t="shared" si="64"/>
        <v/>
      </c>
      <c r="F168" s="24" t="e">
        <f t="shared" si="62"/>
        <v>#VALUE!</v>
      </c>
      <c r="G168" s="24" t="e">
        <f t="shared" si="65"/>
        <v>#VALUE!</v>
      </c>
      <c r="H168" s="24" t="e">
        <f t="shared" si="59"/>
        <v>#VALUE!</v>
      </c>
      <c r="I168" s="24" t="e">
        <f t="shared" si="60"/>
        <v>#VALUE!</v>
      </c>
      <c r="J168" s="25" t="e">
        <f t="shared" si="61"/>
        <v>#VALUE!</v>
      </c>
    </row>
    <row r="169" spans="1:10" x14ac:dyDescent="0.25">
      <c r="A169" s="43" t="s">
        <v>274</v>
      </c>
      <c r="B169" s="1"/>
      <c r="E169" s="24" t="str">
        <f>IF(C170=0,"",(C170-C169)/2)</f>
        <v/>
      </c>
      <c r="F169" s="24" t="e">
        <f t="shared" si="62"/>
        <v>#VALUE!</v>
      </c>
      <c r="G169" s="24" t="e">
        <f t="shared" si="65"/>
        <v>#VALUE!</v>
      </c>
      <c r="H169" s="24" t="e">
        <f t="shared" si="59"/>
        <v>#VALUE!</v>
      </c>
      <c r="I169" s="24" t="e">
        <f t="shared" si="60"/>
        <v>#VALUE!</v>
      </c>
      <c r="J169" s="25" t="e">
        <f t="shared" si="61"/>
        <v>#VALUE!</v>
      </c>
    </row>
    <row r="170" spans="1:10" x14ac:dyDescent="0.25">
      <c r="A170" s="43" t="s">
        <v>274</v>
      </c>
      <c r="B170" s="1"/>
      <c r="E170" s="24" t="str">
        <f t="shared" ref="E170" si="66">IF(C171=0,"",(C171-C170)/2)</f>
        <v/>
      </c>
      <c r="F170" s="24" t="e">
        <f t="shared" si="62"/>
        <v>#VALUE!</v>
      </c>
      <c r="G170" s="24" t="e">
        <f t="shared" si="65"/>
        <v>#VALUE!</v>
      </c>
      <c r="H170" s="24" t="e">
        <f t="shared" si="59"/>
        <v>#VALUE!</v>
      </c>
      <c r="I170" s="24" t="e">
        <f t="shared" si="60"/>
        <v>#VALUE!</v>
      </c>
      <c r="J170" s="25" t="e">
        <f t="shared" si="61"/>
        <v>#VALUE!</v>
      </c>
    </row>
    <row r="171" spans="1:10" x14ac:dyDescent="0.25">
      <c r="A171" s="43" t="s">
        <v>274</v>
      </c>
      <c r="B171" s="1"/>
      <c r="E171" s="24" t="str">
        <f>IF(C172=0,"",(C172-C171)/2)</f>
        <v/>
      </c>
      <c r="F171" s="24" t="e">
        <f t="shared" si="62"/>
        <v>#VALUE!</v>
      </c>
      <c r="G171" s="24" t="e">
        <f t="shared" si="65"/>
        <v>#VALUE!</v>
      </c>
      <c r="H171" s="24" t="e">
        <f t="shared" si="59"/>
        <v>#VALUE!</v>
      </c>
      <c r="I171" s="24" t="e">
        <f t="shared" si="60"/>
        <v>#VALUE!</v>
      </c>
      <c r="J171" s="25" t="e">
        <f t="shared" si="61"/>
        <v>#VALUE!</v>
      </c>
    </row>
    <row r="172" spans="1:10" x14ac:dyDescent="0.25">
      <c r="A172" s="43" t="s">
        <v>274</v>
      </c>
      <c r="B172" s="1"/>
      <c r="E172" s="24" t="str">
        <f t="shared" ref="E172:E177" si="67">IF(C173=0,"",(C173-C172)/2)</f>
        <v/>
      </c>
      <c r="F172" s="24" t="e">
        <f t="shared" si="62"/>
        <v>#VALUE!</v>
      </c>
      <c r="G172" s="24" t="e">
        <f t="shared" si="65"/>
        <v>#VALUE!</v>
      </c>
      <c r="H172" s="24" t="e">
        <f t="shared" si="59"/>
        <v>#VALUE!</v>
      </c>
      <c r="I172" s="24" t="e">
        <f t="shared" si="60"/>
        <v>#VALUE!</v>
      </c>
      <c r="J172" s="25" t="e">
        <f t="shared" si="61"/>
        <v>#VALUE!</v>
      </c>
    </row>
    <row r="173" spans="1:10" x14ac:dyDescent="0.25">
      <c r="A173" s="43" t="s">
        <v>274</v>
      </c>
      <c r="B173" s="1"/>
      <c r="E173" s="24" t="str">
        <f t="shared" si="67"/>
        <v/>
      </c>
      <c r="F173" s="24" t="e">
        <f t="shared" si="62"/>
        <v>#VALUE!</v>
      </c>
      <c r="G173" s="24" t="e">
        <f t="shared" si="65"/>
        <v>#VALUE!</v>
      </c>
      <c r="H173" s="24" t="e">
        <f t="shared" si="59"/>
        <v>#VALUE!</v>
      </c>
      <c r="I173" s="24" t="e">
        <f t="shared" si="60"/>
        <v>#VALUE!</v>
      </c>
      <c r="J173" s="25" t="e">
        <f t="shared" si="61"/>
        <v>#VALUE!</v>
      </c>
    </row>
    <row r="174" spans="1:10" x14ac:dyDescent="0.25">
      <c r="A174" s="43" t="s">
        <v>274</v>
      </c>
      <c r="B174" s="1"/>
      <c r="E174" s="24" t="str">
        <f t="shared" si="67"/>
        <v/>
      </c>
      <c r="F174" s="24" t="e">
        <f t="shared" si="62"/>
        <v>#VALUE!</v>
      </c>
      <c r="G174" s="24" t="e">
        <f t="shared" si="65"/>
        <v>#VALUE!</v>
      </c>
      <c r="H174" s="24" t="e">
        <f t="shared" si="59"/>
        <v>#VALUE!</v>
      </c>
      <c r="I174" s="24" t="e">
        <f t="shared" si="60"/>
        <v>#VALUE!</v>
      </c>
      <c r="J174" s="25" t="e">
        <f t="shared" si="61"/>
        <v>#VALUE!</v>
      </c>
    </row>
    <row r="175" spans="1:10" x14ac:dyDescent="0.25">
      <c r="A175" s="43" t="s">
        <v>274</v>
      </c>
      <c r="B175" s="1"/>
      <c r="E175" s="24" t="str">
        <f t="shared" si="67"/>
        <v/>
      </c>
      <c r="F175" s="24" t="e">
        <f t="shared" si="62"/>
        <v>#VALUE!</v>
      </c>
      <c r="G175" s="24" t="e">
        <f t="shared" si="65"/>
        <v>#VALUE!</v>
      </c>
      <c r="H175" s="24" t="e">
        <f t="shared" si="59"/>
        <v>#VALUE!</v>
      </c>
      <c r="I175" s="24" t="e">
        <f t="shared" si="60"/>
        <v>#VALUE!</v>
      </c>
      <c r="J175" s="25" t="e">
        <f t="shared" si="61"/>
        <v>#VALUE!</v>
      </c>
    </row>
    <row r="176" spans="1:10" x14ac:dyDescent="0.25">
      <c r="A176" s="43" t="s">
        <v>274</v>
      </c>
      <c r="B176" s="1"/>
      <c r="E176" s="24" t="str">
        <f t="shared" si="67"/>
        <v/>
      </c>
      <c r="F176" s="24" t="e">
        <f t="shared" si="62"/>
        <v>#VALUE!</v>
      </c>
      <c r="G176" s="24" t="e">
        <f t="shared" si="65"/>
        <v>#VALUE!</v>
      </c>
      <c r="H176" s="24" t="e">
        <f t="shared" si="59"/>
        <v>#VALUE!</v>
      </c>
      <c r="I176" s="24" t="e">
        <f t="shared" si="60"/>
        <v>#VALUE!</v>
      </c>
      <c r="J176" s="25" t="e">
        <f t="shared" si="61"/>
        <v>#VALUE!</v>
      </c>
    </row>
    <row r="177" spans="1:10" x14ac:dyDescent="0.25">
      <c r="A177" s="43" t="s">
        <v>274</v>
      </c>
      <c r="B177" s="1"/>
      <c r="E177" s="24" t="str">
        <f t="shared" si="67"/>
        <v/>
      </c>
      <c r="F177" s="24" t="e">
        <f t="shared" si="62"/>
        <v>#VALUE!</v>
      </c>
      <c r="G177" s="24" t="e">
        <f t="shared" si="65"/>
        <v>#VALUE!</v>
      </c>
      <c r="H177" s="24" t="e">
        <f t="shared" si="59"/>
        <v>#VALUE!</v>
      </c>
      <c r="I177" s="24" t="e">
        <f t="shared" si="60"/>
        <v>#VALUE!</v>
      </c>
      <c r="J177" s="25" t="e">
        <f t="shared" si="61"/>
        <v>#VALUE!</v>
      </c>
    </row>
    <row r="178" spans="1:10" x14ac:dyDescent="0.25">
      <c r="A178" s="43" t="s">
        <v>274</v>
      </c>
      <c r="B178" s="1"/>
      <c r="E178" s="13">
        <f>IF(C179=C178,(C179-C178)/2,C179-C178)</f>
        <v>0</v>
      </c>
      <c r="F178" s="13">
        <f>E178+D178</f>
        <v>0</v>
      </c>
      <c r="G178" s="13"/>
      <c r="H178" s="13">
        <f>(G178+F178)/2</f>
        <v>0</v>
      </c>
      <c r="I178" s="13">
        <f>E178</f>
        <v>0</v>
      </c>
      <c r="J178" s="17">
        <f>H178*I178</f>
        <v>0</v>
      </c>
    </row>
    <row r="179" spans="1:10" x14ac:dyDescent="0.25">
      <c r="A179" s="2"/>
      <c r="B179" s="8" t="s">
        <v>95</v>
      </c>
      <c r="C179" s="21">
        <f>$J$152</f>
        <v>0</v>
      </c>
      <c r="E179" s="6"/>
      <c r="F179" s="6"/>
      <c r="G179" s="6"/>
      <c r="H179" s="6"/>
      <c r="I179" s="6"/>
      <c r="J179" s="58" t="e">
        <f>SUM(J$154:J178)/$F$152</f>
        <v>#VALUE!</v>
      </c>
    </row>
  </sheetData>
  <mergeCells count="6">
    <mergeCell ref="A152:D152"/>
    <mergeCell ref="A7:D7"/>
    <mergeCell ref="A36:D36"/>
    <mergeCell ref="A65:D65"/>
    <mergeCell ref="A94:D94"/>
    <mergeCell ref="A123:D123"/>
  </mergeCells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80"/>
  <sheetViews>
    <sheetView zoomScale="85" zoomScaleNormal="85" workbookViewId="0">
      <pane ySplit="3" topLeftCell="A4" activePane="bottomLeft" state="frozen"/>
      <selection activeCell="F196" sqref="F196"/>
      <selection pane="bottomLeft" activeCell="G3" sqref="G3"/>
    </sheetView>
  </sheetViews>
  <sheetFormatPr defaultRowHeight="15" outlineLevelRow="1" x14ac:dyDescent="0.25"/>
  <cols>
    <col min="1" max="1" width="18" style="171" bestFit="1" customWidth="1"/>
    <col min="2" max="2" width="28.5703125" style="171" bestFit="1" customWidth="1"/>
    <col min="3" max="3" width="9.42578125" style="171" bestFit="1" customWidth="1"/>
    <col min="4" max="4" width="9.5703125" style="171" bestFit="1" customWidth="1"/>
    <col min="5" max="5" width="22.5703125" style="171" bestFit="1" customWidth="1"/>
    <col min="6" max="7" width="22.42578125" style="171" bestFit="1" customWidth="1"/>
    <col min="8" max="8" width="15.85546875" style="171" bestFit="1" customWidth="1"/>
    <col min="9" max="9" width="11.42578125" style="171" bestFit="1" customWidth="1"/>
    <col min="10" max="10" width="20.85546875" style="171" bestFit="1" customWidth="1"/>
    <col min="11" max="16384" width="9.140625" style="171"/>
  </cols>
  <sheetData>
    <row r="1" spans="1:10" x14ac:dyDescent="0.25">
      <c r="A1" s="175"/>
      <c r="B1" s="171">
        <v>1</v>
      </c>
      <c r="C1" s="171">
        <v>2</v>
      </c>
      <c r="D1" s="171">
        <v>3</v>
      </c>
      <c r="E1" s="171">
        <v>6</v>
      </c>
      <c r="F1" s="171">
        <v>5</v>
      </c>
      <c r="G1" s="171">
        <v>8</v>
      </c>
      <c r="J1" s="15"/>
    </row>
    <row r="2" spans="1:10" s="175" customFormat="1" x14ac:dyDescent="0.25">
      <c r="A2" s="30" t="s">
        <v>216</v>
      </c>
      <c r="B2" s="30" t="s">
        <v>29</v>
      </c>
      <c r="C2" s="30" t="s">
        <v>151</v>
      </c>
      <c r="D2" s="30" t="s">
        <v>16</v>
      </c>
      <c r="E2" s="30" t="s">
        <v>21</v>
      </c>
      <c r="F2" s="30" t="s">
        <v>61</v>
      </c>
      <c r="G2" s="30" t="s">
        <v>274</v>
      </c>
      <c r="J2" s="19"/>
    </row>
    <row r="3" spans="1:10" x14ac:dyDescent="0.25">
      <c r="A3" s="175"/>
      <c r="B3" s="15">
        <f>J13</f>
        <v>23.035102974828373</v>
      </c>
      <c r="C3" s="15">
        <f>J41</f>
        <v>72.269908466819246</v>
      </c>
      <c r="D3" s="15">
        <f>J70</f>
        <v>109.625</v>
      </c>
      <c r="E3" s="15">
        <f>J99</f>
        <v>103.625</v>
      </c>
      <c r="F3" s="15">
        <f>J129</f>
        <v>23.035102974828373</v>
      </c>
      <c r="G3" s="15">
        <f>J157</f>
        <v>71.325000000000003</v>
      </c>
      <c r="H3" s="15"/>
      <c r="J3" s="15"/>
    </row>
    <row r="4" spans="1:10" x14ac:dyDescent="0.25">
      <c r="A4" s="175"/>
      <c r="B4" s="32"/>
      <c r="C4" s="15"/>
      <c r="D4" s="15"/>
      <c r="E4" s="15"/>
      <c r="F4" s="15"/>
      <c r="G4" s="15"/>
      <c r="H4" s="15"/>
      <c r="J4" s="15"/>
    </row>
    <row r="5" spans="1:10" x14ac:dyDescent="0.25">
      <c r="A5" s="175"/>
      <c r="B5" s="175"/>
      <c r="J5" s="15"/>
    </row>
    <row r="6" spans="1:10" x14ac:dyDescent="0.25">
      <c r="A6" s="175"/>
      <c r="B6" s="175"/>
      <c r="J6" s="15"/>
    </row>
    <row r="7" spans="1:10" x14ac:dyDescent="0.25">
      <c r="A7" s="339" t="s">
        <v>330</v>
      </c>
      <c r="B7" s="339"/>
      <c r="C7" s="339"/>
      <c r="D7" s="339"/>
      <c r="E7" s="175" t="s">
        <v>54</v>
      </c>
      <c r="F7" s="173">
        <f>J7-H7</f>
        <v>218.5</v>
      </c>
      <c r="G7" s="171" t="s">
        <v>97</v>
      </c>
      <c r="H7" s="169">
        <v>95.7</v>
      </c>
      <c r="I7" s="171" t="s">
        <v>98</v>
      </c>
      <c r="J7" s="23">
        <v>314.2</v>
      </c>
    </row>
    <row r="8" spans="1:10" x14ac:dyDescent="0.25">
      <c r="A8" s="174"/>
      <c r="B8" s="174" t="s">
        <v>7</v>
      </c>
      <c r="C8" s="174" t="s">
        <v>47</v>
      </c>
      <c r="D8" s="174" t="s">
        <v>24</v>
      </c>
      <c r="E8" s="174" t="s">
        <v>49</v>
      </c>
      <c r="F8" s="174" t="s">
        <v>50</v>
      </c>
      <c r="G8" s="174" t="s">
        <v>50</v>
      </c>
      <c r="H8" s="174" t="s">
        <v>51</v>
      </c>
      <c r="I8" s="174" t="s">
        <v>52</v>
      </c>
      <c r="J8" s="16" t="s">
        <v>53</v>
      </c>
    </row>
    <row r="9" spans="1:10" x14ac:dyDescent="0.25">
      <c r="A9" s="174"/>
      <c r="B9" s="8" t="s">
        <v>96</v>
      </c>
      <c r="C9" s="12">
        <f>$H7</f>
        <v>95.7</v>
      </c>
      <c r="D9" s="12"/>
      <c r="E9" s="327">
        <f>IF(C10=C9,(C10-C9)/2, C10-C9)</f>
        <v>0</v>
      </c>
      <c r="F9" s="327">
        <f t="shared" ref="F9" si="0">E9+D9</f>
        <v>0</v>
      </c>
      <c r="G9" s="327">
        <f>IF(C10&gt;=J7,D10,0)</f>
        <v>0</v>
      </c>
      <c r="H9" s="13">
        <f>(G9+F9)/2</f>
        <v>0</v>
      </c>
      <c r="I9" s="13">
        <f>E9</f>
        <v>0</v>
      </c>
      <c r="J9" s="17">
        <f>H9*I9</f>
        <v>0</v>
      </c>
    </row>
    <row r="10" spans="1:10" x14ac:dyDescent="0.25">
      <c r="A10" s="174" t="s">
        <v>29</v>
      </c>
      <c r="B10" s="229" t="s">
        <v>321</v>
      </c>
      <c r="C10" s="229">
        <v>95.7</v>
      </c>
      <c r="D10" s="229">
        <v>0</v>
      </c>
      <c r="E10" s="24">
        <f t="shared" ref="E10:E11" si="1">IF(C11=0,"",(C11-C10)/2)</f>
        <v>56.15</v>
      </c>
      <c r="F10" s="24">
        <f>E10+D10</f>
        <v>56.15</v>
      </c>
      <c r="G10" s="24">
        <f>E10+D11</f>
        <v>56.15</v>
      </c>
      <c r="H10" s="24">
        <f>((G10+F10)/2)/2</f>
        <v>28.074999999999999</v>
      </c>
      <c r="I10" s="24">
        <f>E10*2</f>
        <v>112.3</v>
      </c>
      <c r="J10" s="25">
        <f>H10*I10</f>
        <v>3152.8224999999998</v>
      </c>
    </row>
    <row r="11" spans="1:10" x14ac:dyDescent="0.25">
      <c r="A11" s="174" t="s">
        <v>29</v>
      </c>
      <c r="B11" s="229" t="s">
        <v>322</v>
      </c>
      <c r="C11" s="229">
        <v>208</v>
      </c>
      <c r="D11" s="229">
        <v>0</v>
      </c>
      <c r="E11" s="24">
        <f t="shared" si="1"/>
        <v>35.849999999999994</v>
      </c>
      <c r="F11" s="24">
        <f>E11+D11</f>
        <v>35.849999999999994</v>
      </c>
      <c r="G11" s="24">
        <f t="shared" ref="G11" si="2">E11+D12</f>
        <v>35.849999999999994</v>
      </c>
      <c r="H11" s="24">
        <f t="shared" ref="H11" si="3">((G11+F11)/2)/2</f>
        <v>17.924999999999997</v>
      </c>
      <c r="I11" s="24">
        <f t="shared" ref="I11" si="4">E11*2</f>
        <v>71.699999999999989</v>
      </c>
      <c r="J11" s="25">
        <f t="shared" ref="J11:J12" si="5">H11*I11</f>
        <v>1285.2224999999996</v>
      </c>
    </row>
    <row r="12" spans="1:10" x14ac:dyDescent="0.25">
      <c r="A12" s="174" t="s">
        <v>29</v>
      </c>
      <c r="B12" s="206" t="s">
        <v>633</v>
      </c>
      <c r="C12" s="207">
        <v>279.7</v>
      </c>
      <c r="D12" s="206">
        <v>0</v>
      </c>
      <c r="E12" s="13">
        <f t="shared" ref="E12" si="6">IF(C13=C12,(C13-C12)/2,C13-C12)</f>
        <v>34.5</v>
      </c>
      <c r="F12" s="13">
        <f t="shared" ref="F12" si="7">E12+D12</f>
        <v>34.5</v>
      </c>
      <c r="G12" s="13"/>
      <c r="H12" s="13">
        <f t="shared" ref="H12" si="8">(G12+F12)/2</f>
        <v>17.25</v>
      </c>
      <c r="I12" s="13">
        <f t="shared" ref="I12" si="9">E12</f>
        <v>34.5</v>
      </c>
      <c r="J12" s="17">
        <f t="shared" si="5"/>
        <v>595.125</v>
      </c>
    </row>
    <row r="13" spans="1:10" x14ac:dyDescent="0.25">
      <c r="A13" s="174" t="s">
        <v>29</v>
      </c>
      <c r="B13" s="8" t="s">
        <v>95</v>
      </c>
      <c r="C13" s="21">
        <f t="shared" ref="C13:C33" si="10">$J$7</f>
        <v>314.2</v>
      </c>
      <c r="D13" s="206"/>
      <c r="E13" s="6"/>
      <c r="F13" s="6"/>
      <c r="G13" s="6"/>
      <c r="H13" s="6"/>
      <c r="I13" s="6"/>
      <c r="J13" s="58">
        <f>SUM(J$9:J12)/$F$7</f>
        <v>23.035102974828373</v>
      </c>
    </row>
    <row r="14" spans="1:10" hidden="1" outlineLevel="1" x14ac:dyDescent="0.25">
      <c r="A14" s="174" t="s">
        <v>29</v>
      </c>
      <c r="B14" s="8" t="s">
        <v>95</v>
      </c>
      <c r="C14" s="21">
        <f t="shared" si="10"/>
        <v>314.2</v>
      </c>
      <c r="D14" s="206"/>
      <c r="E14" s="6"/>
      <c r="F14" s="6"/>
      <c r="G14" s="6"/>
      <c r="H14" s="6"/>
      <c r="I14" s="6"/>
      <c r="J14" s="58">
        <f>SUM(J$9:J13)/$F$7</f>
        <v>23.140526787070147</v>
      </c>
    </row>
    <row r="15" spans="1:10" hidden="1" outlineLevel="1" x14ac:dyDescent="0.25">
      <c r="A15" s="174" t="s">
        <v>29</v>
      </c>
      <c r="B15" s="8" t="s">
        <v>95</v>
      </c>
      <c r="C15" s="21">
        <f t="shared" si="10"/>
        <v>314.2</v>
      </c>
      <c r="D15" s="206"/>
      <c r="E15" s="6"/>
      <c r="F15" s="6"/>
      <c r="G15" s="6"/>
      <c r="H15" s="6"/>
      <c r="I15" s="6"/>
      <c r="J15" s="58">
        <f>SUM(J$9:J14)/$F$7</f>
        <v>23.24643308815514</v>
      </c>
    </row>
    <row r="16" spans="1:10" hidden="1" outlineLevel="1" x14ac:dyDescent="0.25">
      <c r="A16" s="174" t="s">
        <v>29</v>
      </c>
      <c r="B16" s="8" t="s">
        <v>95</v>
      </c>
      <c r="C16" s="21">
        <f t="shared" si="10"/>
        <v>314.2</v>
      </c>
      <c r="D16" s="206"/>
      <c r="E16" s="6"/>
      <c r="F16" s="6"/>
      <c r="G16" s="6"/>
      <c r="H16" s="6"/>
      <c r="I16" s="6"/>
      <c r="J16" s="58">
        <f>SUM(J$9:J15)/$F$7</f>
        <v>23.352824086270264</v>
      </c>
    </row>
    <row r="17" spans="1:10" hidden="1" outlineLevel="1" x14ac:dyDescent="0.25">
      <c r="A17" s="174" t="s">
        <v>29</v>
      </c>
      <c r="B17" s="8" t="s">
        <v>95</v>
      </c>
      <c r="C17" s="21">
        <f t="shared" si="10"/>
        <v>314.2</v>
      </c>
      <c r="D17" s="206"/>
      <c r="E17" s="6"/>
      <c r="F17" s="6"/>
      <c r="G17" s="6"/>
      <c r="H17" s="6"/>
      <c r="I17" s="6"/>
      <c r="J17" s="58">
        <f>SUM(J$9:J16)/$F$7</f>
        <v>23.459701999708575</v>
      </c>
    </row>
    <row r="18" spans="1:10" hidden="1" outlineLevel="1" x14ac:dyDescent="0.25">
      <c r="A18" s="174" t="s">
        <v>29</v>
      </c>
      <c r="B18" s="8" t="s">
        <v>95</v>
      </c>
      <c r="C18" s="21">
        <f t="shared" si="10"/>
        <v>314.2</v>
      </c>
      <c r="D18" s="206"/>
      <c r="E18" s="6"/>
      <c r="F18" s="6"/>
      <c r="G18" s="6"/>
      <c r="H18" s="6"/>
      <c r="I18" s="6"/>
      <c r="J18" s="58">
        <f>SUM(J$9:J17)/$F$7</f>
        <v>23.567069056915475</v>
      </c>
    </row>
    <row r="19" spans="1:10" hidden="1" outlineLevel="1" x14ac:dyDescent="0.25">
      <c r="A19" s="174" t="s">
        <v>29</v>
      </c>
      <c r="B19" s="8" t="s">
        <v>95</v>
      </c>
      <c r="C19" s="21">
        <f t="shared" si="10"/>
        <v>314.2</v>
      </c>
      <c r="D19" s="206"/>
      <c r="E19" s="6"/>
      <c r="F19" s="6"/>
      <c r="G19" s="6"/>
      <c r="H19" s="6"/>
      <c r="I19" s="6"/>
      <c r="J19" s="58">
        <f>SUM(J$9:J18)/$F$7</f>
        <v>23.674927496535229</v>
      </c>
    </row>
    <row r="20" spans="1:10" hidden="1" outlineLevel="1" x14ac:dyDescent="0.25">
      <c r="A20" s="174" t="s">
        <v>29</v>
      </c>
      <c r="B20" s="8" t="s">
        <v>95</v>
      </c>
      <c r="C20" s="21">
        <f t="shared" si="10"/>
        <v>314.2</v>
      </c>
      <c r="D20" s="206"/>
      <c r="E20" s="6"/>
      <c r="F20" s="6"/>
      <c r="G20" s="6"/>
      <c r="H20" s="6"/>
      <c r="I20" s="6"/>
      <c r="J20" s="58">
        <f>SUM(J$9:J19)/$F$7</f>
        <v>23.783279567457583</v>
      </c>
    </row>
    <row r="21" spans="1:10" hidden="1" outlineLevel="1" x14ac:dyDescent="0.25">
      <c r="A21" s="174" t="s">
        <v>29</v>
      </c>
      <c r="B21" s="8" t="s">
        <v>95</v>
      </c>
      <c r="C21" s="21">
        <f t="shared" si="10"/>
        <v>314.2</v>
      </c>
      <c r="D21" s="206"/>
      <c r="E21" s="6"/>
      <c r="F21" s="6"/>
      <c r="G21" s="6"/>
      <c r="H21" s="6"/>
      <c r="I21" s="6"/>
      <c r="J21" s="58">
        <f>SUM(J$9:J20)/$F$7</f>
        <v>23.892127528864712</v>
      </c>
    </row>
    <row r="22" spans="1:10" hidden="1" outlineLevel="1" x14ac:dyDescent="0.25">
      <c r="A22" s="174" t="s">
        <v>29</v>
      </c>
      <c r="B22" s="8" t="s">
        <v>95</v>
      </c>
      <c r="C22" s="21">
        <f t="shared" si="10"/>
        <v>314.2</v>
      </c>
      <c r="D22" s="206"/>
      <c r="E22" s="6"/>
      <c r="F22" s="6"/>
      <c r="G22" s="6"/>
      <c r="H22" s="6"/>
      <c r="I22" s="6"/>
      <c r="J22" s="58">
        <f>SUM(J$9:J21)/$F$7</f>
        <v>24.001473650278282</v>
      </c>
    </row>
    <row r="23" spans="1:10" hidden="1" outlineLevel="1" x14ac:dyDescent="0.25">
      <c r="A23" s="174" t="s">
        <v>29</v>
      </c>
      <c r="B23" s="8" t="s">
        <v>95</v>
      </c>
      <c r="C23" s="21">
        <f t="shared" si="10"/>
        <v>314.2</v>
      </c>
      <c r="D23" s="206"/>
      <c r="E23" s="6"/>
      <c r="F23" s="6"/>
      <c r="G23" s="6"/>
      <c r="H23" s="6"/>
      <c r="I23" s="6"/>
      <c r="J23" s="58">
        <f>SUM(J$9:J22)/$F$7</f>
        <v>24.111320211606785</v>
      </c>
    </row>
    <row r="24" spans="1:10" hidden="1" outlineLevel="1" x14ac:dyDescent="0.25">
      <c r="A24" s="174" t="s">
        <v>29</v>
      </c>
      <c r="B24" s="8" t="s">
        <v>95</v>
      </c>
      <c r="C24" s="21">
        <f t="shared" si="10"/>
        <v>314.2</v>
      </c>
      <c r="D24" s="206"/>
      <c r="E24" s="6"/>
      <c r="F24" s="6"/>
      <c r="G24" s="6"/>
      <c r="H24" s="6"/>
      <c r="I24" s="6"/>
      <c r="J24" s="58">
        <f>SUM(J$9:J23)/$F$7</f>
        <v>24.221669503193088</v>
      </c>
    </row>
    <row r="25" spans="1:10" hidden="1" outlineLevel="1" x14ac:dyDescent="0.25">
      <c r="A25" s="174" t="s">
        <v>29</v>
      </c>
      <c r="B25" s="8" t="s">
        <v>95</v>
      </c>
      <c r="C25" s="21">
        <f t="shared" si="10"/>
        <v>314.2</v>
      </c>
      <c r="D25" s="206"/>
      <c r="E25" s="6"/>
      <c r="F25" s="6"/>
      <c r="G25" s="6"/>
      <c r="H25" s="6"/>
      <c r="I25" s="6"/>
      <c r="J25" s="58">
        <f>SUM(J$9:J24)/$F$7</f>
        <v>24.332523825862161</v>
      </c>
    </row>
    <row r="26" spans="1:10" hidden="1" outlineLevel="1" x14ac:dyDescent="0.25">
      <c r="A26" s="174" t="s">
        <v>29</v>
      </c>
      <c r="B26" s="8" t="s">
        <v>95</v>
      </c>
      <c r="C26" s="21">
        <f t="shared" si="10"/>
        <v>314.2</v>
      </c>
      <c r="D26" s="206"/>
      <c r="E26" s="6"/>
      <c r="F26" s="6"/>
      <c r="G26" s="6"/>
      <c r="H26" s="6"/>
      <c r="I26" s="6"/>
      <c r="J26" s="58">
        <f>SUM(J$9:J25)/$F$7</f>
        <v>24.443885490969084</v>
      </c>
    </row>
    <row r="27" spans="1:10" hidden="1" outlineLevel="1" x14ac:dyDescent="0.25">
      <c r="A27" s="174" t="s">
        <v>29</v>
      </c>
      <c r="B27" s="8" t="s">
        <v>95</v>
      </c>
      <c r="C27" s="21">
        <f t="shared" si="10"/>
        <v>314.2</v>
      </c>
      <c r="D27" s="206"/>
      <c r="E27" s="6"/>
      <c r="F27" s="6"/>
      <c r="G27" s="6"/>
      <c r="H27" s="6"/>
      <c r="I27" s="6"/>
      <c r="J27" s="58">
        <f>SUM(J$9:J26)/$F$7</f>
        <v>24.555756820447204</v>
      </c>
    </row>
    <row r="28" spans="1:10" hidden="1" outlineLevel="1" x14ac:dyDescent="0.25">
      <c r="A28" s="174" t="s">
        <v>29</v>
      </c>
      <c r="B28" s="8" t="s">
        <v>95</v>
      </c>
      <c r="C28" s="21">
        <f t="shared" si="10"/>
        <v>314.2</v>
      </c>
      <c r="D28" s="206"/>
      <c r="E28" s="6"/>
      <c r="F28" s="6"/>
      <c r="G28" s="6"/>
      <c r="H28" s="6"/>
      <c r="I28" s="6"/>
      <c r="J28" s="58">
        <f>SUM(J$9:J27)/$F$7</f>
        <v>24.668140146856576</v>
      </c>
    </row>
    <row r="29" spans="1:10" hidden="1" outlineLevel="1" x14ac:dyDescent="0.25">
      <c r="A29" s="174" t="s">
        <v>29</v>
      </c>
      <c r="B29" s="8" t="s">
        <v>95</v>
      </c>
      <c r="C29" s="21">
        <f t="shared" si="10"/>
        <v>314.2</v>
      </c>
      <c r="D29" s="206"/>
      <c r="E29" s="6"/>
      <c r="F29" s="6"/>
      <c r="G29" s="6"/>
      <c r="H29" s="6"/>
      <c r="I29" s="6"/>
      <c r="J29" s="58">
        <f>SUM(J$9:J28)/$F$7</f>
        <v>24.781037813432579</v>
      </c>
    </row>
    <row r="30" spans="1:10" hidden="1" outlineLevel="1" x14ac:dyDescent="0.25">
      <c r="A30" s="174" t="s">
        <v>29</v>
      </c>
      <c r="B30" s="8" t="s">
        <v>95</v>
      </c>
      <c r="C30" s="21">
        <f t="shared" si="10"/>
        <v>314.2</v>
      </c>
      <c r="D30" s="206"/>
      <c r="E30" s="6"/>
      <c r="F30" s="6"/>
      <c r="G30" s="6"/>
      <c r="H30" s="6"/>
      <c r="I30" s="6"/>
      <c r="J30" s="58">
        <f>SUM(J$9:J29)/$F$7</f>
        <v>24.894452174134788</v>
      </c>
    </row>
    <row r="31" spans="1:10" hidden="1" outlineLevel="1" x14ac:dyDescent="0.25">
      <c r="A31" s="174" t="s">
        <v>29</v>
      </c>
      <c r="B31" s="8" t="s">
        <v>95</v>
      </c>
      <c r="C31" s="21">
        <f t="shared" si="10"/>
        <v>314.2</v>
      </c>
      <c r="D31" s="206"/>
      <c r="E31" s="6"/>
      <c r="F31" s="6"/>
      <c r="G31" s="6"/>
      <c r="H31" s="6"/>
      <c r="I31" s="6"/>
      <c r="J31" s="58">
        <f>SUM(J$9:J30)/$F$7</f>
        <v>25.008385593696048</v>
      </c>
    </row>
    <row r="32" spans="1:10" hidden="1" outlineLevel="1" x14ac:dyDescent="0.25">
      <c r="A32" s="174" t="s">
        <v>29</v>
      </c>
      <c r="B32" s="8" t="s">
        <v>95</v>
      </c>
      <c r="C32" s="21">
        <f t="shared" si="10"/>
        <v>314.2</v>
      </c>
      <c r="D32" s="206"/>
      <c r="E32" s="6"/>
      <c r="F32" s="6"/>
      <c r="G32" s="6"/>
      <c r="H32" s="6"/>
      <c r="I32" s="6"/>
      <c r="J32" s="58">
        <f>SUM(J$9:J31)/$F$7</f>
        <v>25.122840447671773</v>
      </c>
    </row>
    <row r="33" spans="1:10" hidden="1" outlineLevel="1" x14ac:dyDescent="0.25">
      <c r="A33" s="174"/>
      <c r="B33" s="8" t="s">
        <v>95</v>
      </c>
      <c r="C33" s="21">
        <f t="shared" si="10"/>
        <v>314.2</v>
      </c>
      <c r="D33" s="206"/>
      <c r="E33" s="6"/>
      <c r="F33" s="6"/>
      <c r="G33" s="6"/>
      <c r="H33" s="6"/>
      <c r="I33" s="6"/>
      <c r="J33" s="58">
        <f>SUM(J$9:J32)/$F$7</f>
        <v>25.237819122489494</v>
      </c>
    </row>
    <row r="34" spans="1:10" hidden="1" outlineLevel="1" x14ac:dyDescent="0.25">
      <c r="A34" s="174"/>
      <c r="B34" s="8" t="s">
        <v>95</v>
      </c>
      <c r="C34" s="21">
        <f>$J$7</f>
        <v>314.2</v>
      </c>
      <c r="E34" s="6"/>
      <c r="F34" s="6"/>
      <c r="G34" s="6"/>
      <c r="H34" s="6"/>
      <c r="I34" s="6"/>
      <c r="J34" s="58">
        <f>SUM(J$9:J33)/$F$7</f>
        <v>25.3533240154986</v>
      </c>
    </row>
    <row r="35" spans="1:10" collapsed="1" x14ac:dyDescent="0.25"/>
    <row r="36" spans="1:10" ht="18.75" x14ac:dyDescent="0.3">
      <c r="A36" s="339"/>
      <c r="B36" s="339"/>
      <c r="C36" s="339"/>
      <c r="D36" s="339"/>
      <c r="E36" s="175" t="s">
        <v>54</v>
      </c>
      <c r="F36" s="173">
        <f>J36-H36</f>
        <v>218.5</v>
      </c>
      <c r="G36" s="171" t="s">
        <v>97</v>
      </c>
      <c r="H36" s="38">
        <f>H7</f>
        <v>95.7</v>
      </c>
      <c r="I36" s="171" t="s">
        <v>98</v>
      </c>
      <c r="J36" s="59">
        <f>J7</f>
        <v>314.2</v>
      </c>
    </row>
    <row r="37" spans="1:10" x14ac:dyDescent="0.25">
      <c r="A37" s="174"/>
      <c r="B37" s="174" t="s">
        <v>7</v>
      </c>
      <c r="C37" s="174" t="s">
        <v>47</v>
      </c>
      <c r="D37" s="174" t="s">
        <v>24</v>
      </c>
      <c r="E37" s="174" t="s">
        <v>49</v>
      </c>
      <c r="F37" s="174" t="s">
        <v>50</v>
      </c>
      <c r="G37" s="174" t="s">
        <v>50</v>
      </c>
      <c r="H37" s="174" t="s">
        <v>51</v>
      </c>
      <c r="I37" s="174" t="s">
        <v>52</v>
      </c>
      <c r="J37" s="16" t="s">
        <v>53</v>
      </c>
    </row>
    <row r="38" spans="1:10" x14ac:dyDescent="0.25">
      <c r="A38" s="174"/>
      <c r="B38" s="8" t="s">
        <v>96</v>
      </c>
      <c r="C38" s="12">
        <f>$H36</f>
        <v>95.7</v>
      </c>
      <c r="D38" s="12"/>
      <c r="E38" s="327">
        <f>IF(C39=C38,(C39-C38)/2, C39-C38)</f>
        <v>170.10000000000002</v>
      </c>
      <c r="F38" s="327">
        <f t="shared" ref="F38" si="11">E38+D38</f>
        <v>170.10000000000002</v>
      </c>
      <c r="G38" s="327">
        <f>IF(C39&gt;=J36,D39,0)</f>
        <v>0</v>
      </c>
      <c r="H38" s="13">
        <f>(G38+F38)/2</f>
        <v>85.050000000000011</v>
      </c>
      <c r="I38" s="13">
        <f>E38</f>
        <v>170.10000000000002</v>
      </c>
      <c r="J38" s="17">
        <f>H38*I38</f>
        <v>14467.005000000005</v>
      </c>
    </row>
    <row r="39" spans="1:10" x14ac:dyDescent="0.25">
      <c r="A39" s="174" t="s">
        <v>14</v>
      </c>
      <c r="B39" s="306" t="s">
        <v>634</v>
      </c>
      <c r="C39" s="306">
        <v>265.8</v>
      </c>
      <c r="D39" s="306">
        <v>36.6</v>
      </c>
      <c r="E39" s="24">
        <f t="shared" ref="E39" si="12">IF(C40=0,"",(C40-C39)/2)</f>
        <v>6.9499999999999886</v>
      </c>
      <c r="F39" s="24">
        <f>E39+D39</f>
        <v>43.54999999999999</v>
      </c>
      <c r="G39" s="24">
        <f>E39+D40</f>
        <v>33.649999999999991</v>
      </c>
      <c r="H39" s="24">
        <f>((G39+F39)/2)/2</f>
        <v>19.299999999999997</v>
      </c>
      <c r="I39" s="24">
        <f>E39*2</f>
        <v>13.899999999999977</v>
      </c>
      <c r="J39" s="25">
        <f>H39*I39</f>
        <v>268.26999999999953</v>
      </c>
    </row>
    <row r="40" spans="1:10" x14ac:dyDescent="0.25">
      <c r="A40" s="174" t="s">
        <v>14</v>
      </c>
      <c r="B40" s="306" t="s">
        <v>635</v>
      </c>
      <c r="C40" s="306">
        <v>279.7</v>
      </c>
      <c r="D40" s="307">
        <v>26.7</v>
      </c>
      <c r="E40" s="312">
        <f t="shared" ref="E40" si="13">IF(C41=C40,(C41-C40)/2,C41-C40)</f>
        <v>34.5</v>
      </c>
      <c r="F40" s="312">
        <f t="shared" ref="F40" si="14">E40+D40</f>
        <v>61.2</v>
      </c>
      <c r="G40" s="312"/>
      <c r="H40" s="312">
        <f t="shared" ref="H40" si="15">(G40+F40)/2</f>
        <v>30.6</v>
      </c>
      <c r="I40" s="312">
        <f t="shared" ref="I40" si="16">E40</f>
        <v>34.5</v>
      </c>
      <c r="J40" s="314">
        <f t="shared" ref="J40" si="17">H40*I40</f>
        <v>1055.7</v>
      </c>
    </row>
    <row r="41" spans="1:10" x14ac:dyDescent="0.25">
      <c r="A41" s="174" t="s">
        <v>14</v>
      </c>
      <c r="B41" s="311" t="s">
        <v>95</v>
      </c>
      <c r="C41" s="315">
        <f t="shared" ref="C41:C45" si="18">$J$36</f>
        <v>314.2</v>
      </c>
      <c r="D41" s="306"/>
      <c r="E41" s="309"/>
      <c r="F41" s="309"/>
      <c r="G41" s="309"/>
      <c r="H41" s="309"/>
      <c r="I41" s="309"/>
      <c r="J41" s="322">
        <f>SUM(J$38:J40)/$F$36</f>
        <v>72.269908466819246</v>
      </c>
    </row>
    <row r="42" spans="1:10" hidden="1" outlineLevel="1" x14ac:dyDescent="0.25">
      <c r="A42" s="174" t="s">
        <v>14</v>
      </c>
      <c r="B42" s="311" t="s">
        <v>95</v>
      </c>
      <c r="C42" s="315">
        <f t="shared" si="18"/>
        <v>314.2</v>
      </c>
      <c r="D42" s="306"/>
      <c r="E42" s="309"/>
      <c r="F42" s="309"/>
      <c r="G42" s="309"/>
      <c r="H42" s="309"/>
      <c r="I42" s="309"/>
      <c r="J42" s="322">
        <f>SUM(J$38:J41)/$F$36</f>
        <v>72.600663196644504</v>
      </c>
    </row>
    <row r="43" spans="1:10" hidden="1" outlineLevel="1" x14ac:dyDescent="0.25">
      <c r="A43" s="174" t="s">
        <v>14</v>
      </c>
      <c r="B43" s="311" t="s">
        <v>95</v>
      </c>
      <c r="C43" s="315">
        <f t="shared" si="18"/>
        <v>314.2</v>
      </c>
      <c r="D43" s="306"/>
      <c r="E43" s="309"/>
      <c r="F43" s="309"/>
      <c r="G43" s="309"/>
      <c r="H43" s="309"/>
      <c r="I43" s="309"/>
      <c r="J43" s="322">
        <f>SUM(J$38:J42)/$F$36</f>
        <v>72.932931678093681</v>
      </c>
    </row>
    <row r="44" spans="1:10" hidden="1" outlineLevel="1" x14ac:dyDescent="0.25">
      <c r="A44" s="174" t="s">
        <v>14</v>
      </c>
      <c r="B44" s="311" t="s">
        <v>95</v>
      </c>
      <c r="C44" s="315">
        <f t="shared" si="18"/>
        <v>314.2</v>
      </c>
      <c r="D44" s="306"/>
      <c r="E44" s="309"/>
      <c r="F44" s="309"/>
      <c r="G44" s="309"/>
      <c r="H44" s="309"/>
      <c r="I44" s="309"/>
      <c r="J44" s="322">
        <f>SUM(J$38:J43)/$F$36</f>
        <v>73.266720839091818</v>
      </c>
    </row>
    <row r="45" spans="1:10" hidden="1" outlineLevel="1" x14ac:dyDescent="0.25">
      <c r="A45" s="174" t="s">
        <v>14</v>
      </c>
      <c r="B45" s="311" t="s">
        <v>95</v>
      </c>
      <c r="C45" s="315">
        <f t="shared" si="18"/>
        <v>314.2</v>
      </c>
      <c r="D45" s="306"/>
      <c r="E45" s="309"/>
      <c r="F45" s="309"/>
      <c r="G45" s="309"/>
      <c r="H45" s="309"/>
      <c r="I45" s="309"/>
      <c r="J45" s="322">
        <f>SUM(J$38:J44)/$F$36</f>
        <v>73.602037639270733</v>
      </c>
    </row>
    <row r="46" spans="1:10" hidden="1" outlineLevel="1" x14ac:dyDescent="0.25">
      <c r="A46" s="174" t="s">
        <v>14</v>
      </c>
      <c r="B46" s="8" t="s">
        <v>95</v>
      </c>
      <c r="C46" s="21">
        <f t="shared" ref="C46:C62" si="19">$J$36</f>
        <v>314.2</v>
      </c>
      <c r="D46" s="208"/>
      <c r="E46" s="6"/>
      <c r="F46" s="6"/>
      <c r="G46" s="6"/>
      <c r="H46" s="6"/>
      <c r="I46" s="6"/>
      <c r="J46" s="58">
        <f>SUM(J$38:J45)/$F$36</f>
        <v>73.938889070114072</v>
      </c>
    </row>
    <row r="47" spans="1:10" hidden="1" outlineLevel="1" x14ac:dyDescent="0.25">
      <c r="A47" s="174" t="s">
        <v>14</v>
      </c>
      <c r="B47" s="8" t="s">
        <v>95</v>
      </c>
      <c r="C47" s="21">
        <f t="shared" si="19"/>
        <v>314.2</v>
      </c>
      <c r="D47" s="208"/>
      <c r="E47" s="6"/>
      <c r="F47" s="6"/>
      <c r="G47" s="6"/>
      <c r="H47" s="6"/>
      <c r="I47" s="6"/>
      <c r="J47" s="58">
        <f>SUM(J$38:J46)/$F$36</f>
        <v>74.277282155103151</v>
      </c>
    </row>
    <row r="48" spans="1:10" hidden="1" outlineLevel="1" x14ac:dyDescent="0.25">
      <c r="A48" s="174" t="s">
        <v>14</v>
      </c>
      <c r="B48" s="8" t="s">
        <v>95</v>
      </c>
      <c r="C48" s="21">
        <f t="shared" si="19"/>
        <v>314.2</v>
      </c>
      <c r="D48" s="208"/>
      <c r="E48" s="6"/>
      <c r="F48" s="6"/>
      <c r="G48" s="6"/>
      <c r="H48" s="6"/>
      <c r="I48" s="6"/>
      <c r="J48" s="58">
        <f>SUM(J$38:J47)/$F$36</f>
        <v>74.617223949863345</v>
      </c>
    </row>
    <row r="49" spans="1:10" hidden="1" outlineLevel="1" x14ac:dyDescent="0.25">
      <c r="A49" s="174" t="s">
        <v>14</v>
      </c>
      <c r="B49" s="8" t="s">
        <v>95</v>
      </c>
      <c r="C49" s="21">
        <f t="shared" si="19"/>
        <v>314.2</v>
      </c>
      <c r="D49" s="208"/>
      <c r="E49" s="6"/>
      <c r="F49" s="6"/>
      <c r="G49" s="6"/>
      <c r="H49" s="6"/>
      <c r="I49" s="6"/>
      <c r="J49" s="58">
        <f>SUM(J$38:J48)/$F$36</f>
        <v>74.958721542311224</v>
      </c>
    </row>
    <row r="50" spans="1:10" hidden="1" outlineLevel="1" x14ac:dyDescent="0.25">
      <c r="A50" s="174" t="s">
        <v>14</v>
      </c>
      <c r="B50" s="8" t="s">
        <v>95</v>
      </c>
      <c r="C50" s="21">
        <f t="shared" si="19"/>
        <v>314.2</v>
      </c>
      <c r="D50" s="208"/>
      <c r="E50" s="6"/>
      <c r="F50" s="6"/>
      <c r="G50" s="6"/>
      <c r="H50" s="6"/>
      <c r="I50" s="6"/>
      <c r="J50" s="58">
        <f>SUM(J$38:J49)/$F$36</f>
        <v>75.301782052802352</v>
      </c>
    </row>
    <row r="51" spans="1:10" hidden="1" outlineLevel="1" x14ac:dyDescent="0.25">
      <c r="A51" s="174" t="s">
        <v>14</v>
      </c>
      <c r="B51" s="8" t="s">
        <v>95</v>
      </c>
      <c r="C51" s="21">
        <f t="shared" si="19"/>
        <v>314.2</v>
      </c>
      <c r="D51" s="208"/>
      <c r="E51" s="6"/>
      <c r="F51" s="6"/>
      <c r="G51" s="6"/>
      <c r="H51" s="6"/>
      <c r="I51" s="6"/>
      <c r="J51" s="58">
        <f>SUM(J$38:J50)/$F$36</f>
        <v>75.646412634279713</v>
      </c>
    </row>
    <row r="52" spans="1:10" hidden="1" outlineLevel="1" x14ac:dyDescent="0.25">
      <c r="A52" s="174" t="s">
        <v>14</v>
      </c>
      <c r="B52" s="8" t="s">
        <v>95</v>
      </c>
      <c r="C52" s="21">
        <f t="shared" si="19"/>
        <v>314.2</v>
      </c>
      <c r="D52" s="208"/>
      <c r="E52" s="6"/>
      <c r="F52" s="6"/>
      <c r="G52" s="6"/>
      <c r="H52" s="6"/>
      <c r="I52" s="6"/>
      <c r="J52" s="58">
        <f>SUM(J$38:J51)/$F$36</f>
        <v>75.992620472422871</v>
      </c>
    </row>
    <row r="53" spans="1:10" hidden="1" outlineLevel="1" x14ac:dyDescent="0.25">
      <c r="A53" s="174" t="s">
        <v>14</v>
      </c>
      <c r="B53" s="8" t="s">
        <v>95</v>
      </c>
      <c r="C53" s="21">
        <f t="shared" si="19"/>
        <v>314.2</v>
      </c>
      <c r="D53" s="208"/>
      <c r="E53" s="6"/>
      <c r="F53" s="6"/>
      <c r="G53" s="6"/>
      <c r="H53" s="6"/>
      <c r="I53" s="6"/>
      <c r="J53" s="58">
        <f>SUM(J$38:J52)/$F$36</f>
        <v>76.340412785797795</v>
      </c>
    </row>
    <row r="54" spans="1:10" hidden="1" outlineLevel="1" x14ac:dyDescent="0.25">
      <c r="A54" s="174" t="s">
        <v>14</v>
      </c>
      <c r="B54" s="8" t="s">
        <v>95</v>
      </c>
      <c r="C54" s="21">
        <f t="shared" si="19"/>
        <v>314.2</v>
      </c>
      <c r="D54" s="208"/>
      <c r="E54" s="6"/>
      <c r="F54" s="6"/>
      <c r="G54" s="6"/>
      <c r="H54" s="6"/>
      <c r="I54" s="6"/>
      <c r="J54" s="58">
        <f>SUM(J$38:J53)/$F$36</f>
        <v>76.689796826007395</v>
      </c>
    </row>
    <row r="55" spans="1:10" hidden="1" outlineLevel="1" x14ac:dyDescent="0.25">
      <c r="A55" s="174" t="s">
        <v>14</v>
      </c>
      <c r="B55" s="8" t="s">
        <v>95</v>
      </c>
      <c r="C55" s="21">
        <f t="shared" si="19"/>
        <v>314.2</v>
      </c>
      <c r="D55" s="208"/>
      <c r="E55" s="6"/>
      <c r="F55" s="6"/>
      <c r="G55" s="6"/>
      <c r="H55" s="6"/>
      <c r="I55" s="6"/>
      <c r="J55" s="58">
        <f>SUM(J$38:J54)/$F$36</f>
        <v>77.040779877842681</v>
      </c>
    </row>
    <row r="56" spans="1:10" hidden="1" outlineLevel="1" x14ac:dyDescent="0.25">
      <c r="A56" s="174" t="s">
        <v>14</v>
      </c>
      <c r="B56" s="8" t="s">
        <v>95</v>
      </c>
      <c r="C56" s="21">
        <f t="shared" si="19"/>
        <v>314.2</v>
      </c>
      <c r="D56" s="208"/>
      <c r="E56" s="6"/>
      <c r="F56" s="6"/>
      <c r="G56" s="6"/>
      <c r="H56" s="6"/>
      <c r="I56" s="6"/>
      <c r="J56" s="58">
        <f>SUM(J$38:J55)/$F$36</f>
        <v>77.393369259434635</v>
      </c>
    </row>
    <row r="57" spans="1:10" hidden="1" outlineLevel="1" x14ac:dyDescent="0.25">
      <c r="A57" s="174" t="s">
        <v>14</v>
      </c>
      <c r="B57" s="8" t="s">
        <v>95</v>
      </c>
      <c r="C57" s="21">
        <f t="shared" si="19"/>
        <v>314.2</v>
      </c>
      <c r="D57" s="208"/>
      <c r="E57" s="6"/>
      <c r="F57" s="6"/>
      <c r="G57" s="6"/>
      <c r="H57" s="6"/>
      <c r="I57" s="6"/>
      <c r="J57" s="58">
        <f>SUM(J$38:J56)/$F$36</f>
        <v>77.747572322406896</v>
      </c>
    </row>
    <row r="58" spans="1:10" hidden="1" outlineLevel="1" x14ac:dyDescent="0.25">
      <c r="A58" s="174" t="s">
        <v>14</v>
      </c>
      <c r="B58" s="8" t="s">
        <v>95</v>
      </c>
      <c r="C58" s="21">
        <f t="shared" si="19"/>
        <v>314.2</v>
      </c>
      <c r="D58" s="208"/>
      <c r="E58" s="6"/>
      <c r="F58" s="6"/>
      <c r="G58" s="6"/>
      <c r="H58" s="6"/>
      <c r="I58" s="6"/>
      <c r="J58" s="58">
        <f>SUM(J$38:J57)/$F$36</f>
        <v>78.103396452028889</v>
      </c>
    </row>
    <row r="59" spans="1:10" hidden="1" outlineLevel="1" x14ac:dyDescent="0.25">
      <c r="A59" s="174" t="s">
        <v>14</v>
      </c>
      <c r="B59" s="8" t="s">
        <v>95</v>
      </c>
      <c r="C59" s="21">
        <f t="shared" si="19"/>
        <v>314.2</v>
      </c>
      <c r="D59" s="208"/>
      <c r="E59" s="6"/>
      <c r="F59" s="6"/>
      <c r="G59" s="6"/>
      <c r="H59" s="6"/>
      <c r="I59" s="6"/>
      <c r="J59" s="58">
        <f>SUM(J$38:J58)/$F$36</f>
        <v>78.460849067369978</v>
      </c>
    </row>
    <row r="60" spans="1:10" hidden="1" outlineLevel="1" x14ac:dyDescent="0.25">
      <c r="A60" s="174" t="s">
        <v>14</v>
      </c>
      <c r="B60" s="8" t="s">
        <v>95</v>
      </c>
      <c r="C60" s="21">
        <f t="shared" si="19"/>
        <v>314.2</v>
      </c>
      <c r="D60" s="208"/>
      <c r="E60" s="6"/>
      <c r="F60" s="6"/>
      <c r="G60" s="6"/>
      <c r="H60" s="6"/>
      <c r="I60" s="6"/>
      <c r="J60" s="58">
        <f>SUM(J$38:J59)/$F$36</f>
        <v>78.819937621454045</v>
      </c>
    </row>
    <row r="61" spans="1:10" hidden="1" outlineLevel="1" x14ac:dyDescent="0.25">
      <c r="A61" s="174" t="s">
        <v>14</v>
      </c>
      <c r="B61" s="8" t="s">
        <v>95</v>
      </c>
      <c r="C61" s="21">
        <f t="shared" si="19"/>
        <v>314.2</v>
      </c>
      <c r="D61" s="208"/>
      <c r="E61" s="6"/>
      <c r="F61" s="6"/>
      <c r="G61" s="6"/>
      <c r="H61" s="6"/>
      <c r="I61" s="6"/>
      <c r="J61" s="58">
        <f>SUM(J$38:J60)/$F$36</f>
        <v>79.180669601414934</v>
      </c>
    </row>
    <row r="62" spans="1:10" hidden="1" outlineLevel="1" x14ac:dyDescent="0.25">
      <c r="A62" s="174"/>
      <c r="B62" s="8" t="s">
        <v>95</v>
      </c>
      <c r="C62" s="21">
        <f t="shared" si="19"/>
        <v>314.2</v>
      </c>
      <c r="D62" s="208"/>
      <c r="E62" s="6"/>
      <c r="F62" s="6"/>
      <c r="G62" s="6"/>
      <c r="H62" s="6"/>
      <c r="I62" s="6"/>
      <c r="J62" s="58">
        <f>SUM(J$38:J61)/$F$36</f>
        <v>79.543052528652538</v>
      </c>
    </row>
    <row r="63" spans="1:10" hidden="1" outlineLevel="1" x14ac:dyDescent="0.25">
      <c r="A63" s="174"/>
      <c r="B63" s="8" t="s">
        <v>95</v>
      </c>
      <c r="C63" s="21">
        <f>$J$36</f>
        <v>314.2</v>
      </c>
      <c r="E63" s="6"/>
      <c r="F63" s="6"/>
      <c r="G63" s="6"/>
      <c r="H63" s="6"/>
      <c r="I63" s="6"/>
      <c r="J63" s="58">
        <f>SUM(J$38:J62)/$F$36</f>
        <v>79.90709395898962</v>
      </c>
    </row>
    <row r="64" spans="1:10" collapsed="1" x14ac:dyDescent="0.25"/>
    <row r="65" spans="1:10" ht="18.75" x14ac:dyDescent="0.3">
      <c r="A65" s="339"/>
      <c r="B65" s="339"/>
      <c r="C65" s="339"/>
      <c r="D65" s="339"/>
      <c r="E65" s="175" t="s">
        <v>54</v>
      </c>
      <c r="F65" s="173">
        <f>J65-H65</f>
        <v>218.5</v>
      </c>
      <c r="G65" s="171" t="s">
        <v>97</v>
      </c>
      <c r="H65" s="38">
        <f>H36</f>
        <v>95.7</v>
      </c>
      <c r="I65" s="171" t="s">
        <v>98</v>
      </c>
      <c r="J65" s="59">
        <f>J36</f>
        <v>314.2</v>
      </c>
    </row>
    <row r="66" spans="1:10" x14ac:dyDescent="0.25">
      <c r="A66" s="174"/>
      <c r="B66" s="174" t="s">
        <v>7</v>
      </c>
      <c r="C66" s="174" t="s">
        <v>47</v>
      </c>
      <c r="D66" s="174" t="s">
        <v>24</v>
      </c>
      <c r="E66" s="174" t="s">
        <v>49</v>
      </c>
      <c r="F66" s="174" t="s">
        <v>50</v>
      </c>
      <c r="G66" s="174" t="s">
        <v>50</v>
      </c>
      <c r="H66" s="174" t="s">
        <v>51</v>
      </c>
      <c r="I66" s="174" t="s">
        <v>52</v>
      </c>
      <c r="J66" s="16" t="s">
        <v>53</v>
      </c>
    </row>
    <row r="67" spans="1:10" x14ac:dyDescent="0.25">
      <c r="A67" s="174"/>
      <c r="B67" s="8" t="s">
        <v>96</v>
      </c>
      <c r="C67" s="12">
        <f>$H65</f>
        <v>95.7</v>
      </c>
      <c r="D67" s="12"/>
      <c r="E67" s="327">
        <f>IF(C68=C67,(C68-C67)/2, C68-C67)</f>
        <v>0</v>
      </c>
      <c r="F67" s="327">
        <f t="shared" ref="F67" si="20">E67+D67</f>
        <v>0</v>
      </c>
      <c r="G67" s="327">
        <f>IF(C68&gt;=J65,D68,0)</f>
        <v>0</v>
      </c>
      <c r="H67" s="13">
        <f>(G67+F67)/2</f>
        <v>0</v>
      </c>
      <c r="I67" s="13">
        <f>E67</f>
        <v>0</v>
      </c>
      <c r="J67" s="17">
        <f>H67*I67</f>
        <v>0</v>
      </c>
    </row>
    <row r="68" spans="1:10" x14ac:dyDescent="0.25">
      <c r="A68" s="174" t="s">
        <v>16</v>
      </c>
      <c r="B68" s="172" t="s">
        <v>326</v>
      </c>
      <c r="C68" s="176">
        <v>95.7</v>
      </c>
      <c r="D68" s="172">
        <v>151</v>
      </c>
      <c r="E68" s="24">
        <f t="shared" ref="E68" si="21">IF(C69=0,"",(C69-C68)/2)</f>
        <v>109.25</v>
      </c>
      <c r="F68" s="24">
        <f>E68+D68</f>
        <v>260.25</v>
      </c>
      <c r="G68" s="24">
        <f>E68+D69</f>
        <v>178.25</v>
      </c>
      <c r="H68" s="24">
        <f>((G68+F68)/2)/2</f>
        <v>109.625</v>
      </c>
      <c r="I68" s="24">
        <f>E68*2</f>
        <v>218.5</v>
      </c>
      <c r="J68" s="25">
        <f>H68*I68</f>
        <v>23953.0625</v>
      </c>
    </row>
    <row r="69" spans="1:10" x14ac:dyDescent="0.25">
      <c r="A69" s="174" t="s">
        <v>16</v>
      </c>
      <c r="B69" s="171" t="s">
        <v>148</v>
      </c>
      <c r="C69" s="171">
        <v>314.2</v>
      </c>
      <c r="D69" s="172">
        <v>69</v>
      </c>
      <c r="E69" s="13">
        <f t="shared" ref="E69" si="22">IF(C70=C69,(C70-C69)/2,C70-C69)</f>
        <v>0</v>
      </c>
      <c r="F69" s="13">
        <f t="shared" ref="F69" si="23">E69+D69</f>
        <v>69</v>
      </c>
      <c r="G69" s="13"/>
      <c r="H69" s="13">
        <f t="shared" ref="H69" si="24">(G69+F69)/2</f>
        <v>34.5</v>
      </c>
      <c r="I69" s="13">
        <f t="shared" ref="I69" si="25">E69</f>
        <v>0</v>
      </c>
      <c r="J69" s="17">
        <f t="shared" ref="J69" si="26">H69*I69</f>
        <v>0</v>
      </c>
    </row>
    <row r="70" spans="1:10" x14ac:dyDescent="0.25">
      <c r="A70" s="174" t="s">
        <v>16</v>
      </c>
      <c r="B70" s="8" t="s">
        <v>95</v>
      </c>
      <c r="C70" s="21">
        <f t="shared" ref="C70:C91" si="27">$J$65</f>
        <v>314.2</v>
      </c>
      <c r="D70" s="208"/>
      <c r="E70" s="6"/>
      <c r="F70" s="6"/>
      <c r="G70" s="6"/>
      <c r="H70" s="6"/>
      <c r="I70" s="6"/>
      <c r="J70" s="58">
        <f>SUM(J$67:J69)/$F$65</f>
        <v>109.625</v>
      </c>
    </row>
    <row r="71" spans="1:10" hidden="1" outlineLevel="1" x14ac:dyDescent="0.25">
      <c r="A71" s="174" t="s">
        <v>16</v>
      </c>
      <c r="B71" s="8" t="s">
        <v>95</v>
      </c>
      <c r="C71" s="21">
        <f t="shared" si="27"/>
        <v>314.2</v>
      </c>
      <c r="D71" s="208"/>
      <c r="E71" s="6"/>
      <c r="F71" s="6"/>
      <c r="G71" s="6"/>
      <c r="H71" s="6"/>
      <c r="I71" s="6"/>
      <c r="J71" s="58">
        <f>SUM(J$67:J70)/$F$65</f>
        <v>110.12671624713958</v>
      </c>
    </row>
    <row r="72" spans="1:10" hidden="1" outlineLevel="1" x14ac:dyDescent="0.25">
      <c r="A72" s="174" t="s">
        <v>16</v>
      </c>
      <c r="B72" s="8" t="s">
        <v>95</v>
      </c>
      <c r="C72" s="21">
        <f t="shared" si="27"/>
        <v>314.2</v>
      </c>
      <c r="D72" s="208"/>
      <c r="E72" s="6"/>
      <c r="F72" s="6"/>
      <c r="G72" s="6"/>
      <c r="H72" s="6"/>
      <c r="I72" s="6"/>
      <c r="J72" s="58">
        <f>SUM(J$67:J71)/$F$65</f>
        <v>110.63072867847661</v>
      </c>
    </row>
    <row r="73" spans="1:10" hidden="1" outlineLevel="1" x14ac:dyDescent="0.25">
      <c r="A73" s="174" t="s">
        <v>16</v>
      </c>
      <c r="B73" s="8" t="s">
        <v>95</v>
      </c>
      <c r="C73" s="21">
        <f t="shared" si="27"/>
        <v>314.2</v>
      </c>
      <c r="D73" s="208"/>
      <c r="E73" s="6"/>
      <c r="F73" s="6"/>
      <c r="G73" s="6"/>
      <c r="H73" s="6"/>
      <c r="I73" s="6"/>
      <c r="J73" s="58">
        <f>SUM(J$67:J72)/$F$65</f>
        <v>111.13704780286324</v>
      </c>
    </row>
    <row r="74" spans="1:10" hidden="1" outlineLevel="1" x14ac:dyDescent="0.25">
      <c r="A74" s="174" t="s">
        <v>16</v>
      </c>
      <c r="B74" s="8" t="s">
        <v>95</v>
      </c>
      <c r="C74" s="21">
        <f t="shared" si="27"/>
        <v>314.2</v>
      </c>
      <c r="D74" s="208"/>
      <c r="E74" s="6"/>
      <c r="F74" s="6"/>
      <c r="G74" s="6"/>
      <c r="H74" s="6"/>
      <c r="I74" s="6"/>
      <c r="J74" s="58">
        <f>SUM(J$67:J73)/$F$65</f>
        <v>111.64568417724705</v>
      </c>
    </row>
    <row r="75" spans="1:10" hidden="1" outlineLevel="1" x14ac:dyDescent="0.25">
      <c r="A75" s="174" t="s">
        <v>16</v>
      </c>
      <c r="B75" s="8" t="s">
        <v>95</v>
      </c>
      <c r="C75" s="21">
        <f t="shared" si="27"/>
        <v>314.2</v>
      </c>
      <c r="D75" s="208"/>
      <c r="E75" s="6"/>
      <c r="F75" s="6"/>
      <c r="G75" s="6"/>
      <c r="H75" s="6"/>
      <c r="I75" s="6"/>
      <c r="J75" s="58">
        <f>SUM(J$67:J74)/$F$65</f>
        <v>112.15664840689121</v>
      </c>
    </row>
    <row r="76" spans="1:10" hidden="1" outlineLevel="1" x14ac:dyDescent="0.25">
      <c r="A76" s="174" t="s">
        <v>16</v>
      </c>
      <c r="B76" s="8" t="s">
        <v>95</v>
      </c>
      <c r="C76" s="21">
        <f t="shared" si="27"/>
        <v>314.2</v>
      </c>
      <c r="D76" s="208"/>
      <c r="E76" s="6"/>
      <c r="F76" s="6"/>
      <c r="G76" s="6"/>
      <c r="H76" s="6"/>
      <c r="I76" s="6"/>
      <c r="J76" s="58">
        <f>SUM(J$67:J75)/$F$65</f>
        <v>112.6699511455955</v>
      </c>
    </row>
    <row r="77" spans="1:10" hidden="1" outlineLevel="1" x14ac:dyDescent="0.25">
      <c r="A77" s="174" t="s">
        <v>16</v>
      </c>
      <c r="B77" s="8" t="s">
        <v>95</v>
      </c>
      <c r="C77" s="21">
        <f t="shared" si="27"/>
        <v>314.2</v>
      </c>
      <c r="D77" s="208"/>
      <c r="E77" s="6"/>
      <c r="F77" s="6"/>
      <c r="G77" s="6"/>
      <c r="H77" s="6"/>
      <c r="I77" s="6"/>
      <c r="J77" s="58">
        <f>SUM(J$67:J76)/$F$65</f>
        <v>113.18560309591859</v>
      </c>
    </row>
    <row r="78" spans="1:10" hidden="1" outlineLevel="1" x14ac:dyDescent="0.25">
      <c r="A78" s="174" t="s">
        <v>16</v>
      </c>
      <c r="B78" s="8" t="s">
        <v>95</v>
      </c>
      <c r="C78" s="21">
        <f t="shared" si="27"/>
        <v>314.2</v>
      </c>
      <c r="D78" s="208"/>
      <c r="E78" s="6"/>
      <c r="F78" s="6"/>
      <c r="G78" s="6"/>
      <c r="H78" s="6"/>
      <c r="I78" s="6"/>
      <c r="J78" s="58">
        <f>SUM(J$67:J77)/$F$65</f>
        <v>113.70361500940105</v>
      </c>
    </row>
    <row r="79" spans="1:10" hidden="1" outlineLevel="1" x14ac:dyDescent="0.25">
      <c r="A79" s="174" t="s">
        <v>16</v>
      </c>
      <c r="B79" s="8" t="s">
        <v>95</v>
      </c>
      <c r="C79" s="21">
        <f t="shared" si="27"/>
        <v>314.2</v>
      </c>
      <c r="D79" s="208"/>
      <c r="E79" s="6"/>
      <c r="F79" s="6"/>
      <c r="G79" s="6"/>
      <c r="H79" s="6"/>
      <c r="I79" s="6"/>
      <c r="J79" s="58">
        <f>SUM(J$67:J78)/$F$65</f>
        <v>114.22399768678963</v>
      </c>
    </row>
    <row r="80" spans="1:10" hidden="1" outlineLevel="1" x14ac:dyDescent="0.25">
      <c r="A80" s="174" t="s">
        <v>16</v>
      </c>
      <c r="B80" s="8" t="s">
        <v>95</v>
      </c>
      <c r="C80" s="21">
        <f t="shared" si="27"/>
        <v>314.2</v>
      </c>
      <c r="D80" s="208"/>
      <c r="E80" s="6"/>
      <c r="F80" s="6"/>
      <c r="G80" s="6"/>
      <c r="H80" s="6"/>
      <c r="I80" s="6"/>
      <c r="J80" s="58">
        <f>SUM(J$67:J79)/$F$65</f>
        <v>114.74676197826234</v>
      </c>
    </row>
    <row r="81" spans="1:10" hidden="1" outlineLevel="1" x14ac:dyDescent="0.25">
      <c r="A81" s="174" t="s">
        <v>16</v>
      </c>
      <c r="B81" s="8" t="s">
        <v>95</v>
      </c>
      <c r="C81" s="21">
        <f t="shared" si="27"/>
        <v>314.2</v>
      </c>
      <c r="D81" s="208"/>
      <c r="E81" s="6"/>
      <c r="F81" s="6"/>
      <c r="G81" s="6"/>
      <c r="H81" s="6"/>
      <c r="I81" s="6"/>
      <c r="J81" s="58">
        <f>SUM(J$67:J80)/$F$65</f>
        <v>115.27191878365485</v>
      </c>
    </row>
    <row r="82" spans="1:10" hidden="1" outlineLevel="1" x14ac:dyDescent="0.25">
      <c r="A82" s="174" t="s">
        <v>16</v>
      </c>
      <c r="B82" s="8" t="s">
        <v>95</v>
      </c>
      <c r="C82" s="21">
        <f t="shared" si="27"/>
        <v>314.2</v>
      </c>
      <c r="D82" s="208"/>
      <c r="E82" s="6"/>
      <c r="F82" s="6"/>
      <c r="G82" s="6"/>
      <c r="H82" s="6"/>
      <c r="I82" s="6"/>
      <c r="J82" s="58">
        <f>SUM(J$67:J81)/$F$65</f>
        <v>115.7994790526876</v>
      </c>
    </row>
    <row r="83" spans="1:10" hidden="1" outlineLevel="1" x14ac:dyDescent="0.25">
      <c r="A83" s="174" t="s">
        <v>16</v>
      </c>
      <c r="B83" s="8" t="s">
        <v>95</v>
      </c>
      <c r="C83" s="21">
        <f t="shared" si="27"/>
        <v>314.2</v>
      </c>
      <c r="D83" s="208"/>
      <c r="E83" s="6"/>
      <c r="F83" s="6"/>
      <c r="G83" s="6"/>
      <c r="H83" s="6"/>
      <c r="I83" s="6"/>
      <c r="J83" s="58">
        <f>SUM(J$67:J82)/$F$65</f>
        <v>116.32945378519418</v>
      </c>
    </row>
    <row r="84" spans="1:10" hidden="1" outlineLevel="1" x14ac:dyDescent="0.25">
      <c r="A84" s="174" t="s">
        <v>16</v>
      </c>
      <c r="B84" s="8" t="s">
        <v>95</v>
      </c>
      <c r="C84" s="21">
        <f t="shared" si="27"/>
        <v>314.2</v>
      </c>
      <c r="D84" s="208"/>
      <c r="E84" s="6"/>
      <c r="F84" s="6"/>
      <c r="G84" s="6"/>
      <c r="H84" s="6"/>
      <c r="I84" s="6"/>
      <c r="J84" s="58">
        <f>SUM(J$67:J83)/$F$65</f>
        <v>116.86185403135066</v>
      </c>
    </row>
    <row r="85" spans="1:10" hidden="1" outlineLevel="1" x14ac:dyDescent="0.25">
      <c r="A85" s="174" t="s">
        <v>16</v>
      </c>
      <c r="B85" s="8" t="s">
        <v>95</v>
      </c>
      <c r="C85" s="21">
        <f t="shared" si="27"/>
        <v>314.2</v>
      </c>
      <c r="D85" s="208"/>
      <c r="E85" s="6"/>
      <c r="F85" s="6"/>
      <c r="G85" s="6"/>
      <c r="H85" s="6"/>
      <c r="I85" s="6"/>
      <c r="J85" s="58">
        <f>SUM(J$67:J84)/$F$65</f>
        <v>117.39669089190605</v>
      </c>
    </row>
    <row r="86" spans="1:10" hidden="1" outlineLevel="1" x14ac:dyDescent="0.25">
      <c r="A86" s="174" t="s">
        <v>16</v>
      </c>
      <c r="B86" s="8" t="s">
        <v>95</v>
      </c>
      <c r="C86" s="21">
        <f t="shared" si="27"/>
        <v>314.2</v>
      </c>
      <c r="D86" s="208"/>
      <c r="E86" s="6"/>
      <c r="F86" s="6"/>
      <c r="G86" s="6"/>
      <c r="H86" s="6"/>
      <c r="I86" s="6"/>
      <c r="J86" s="58">
        <f>SUM(J$67:J85)/$F$65</f>
        <v>117.93397551841363</v>
      </c>
    </row>
    <row r="87" spans="1:10" hidden="1" outlineLevel="1" x14ac:dyDescent="0.25">
      <c r="A87" s="174" t="s">
        <v>16</v>
      </c>
      <c r="B87" s="8" t="s">
        <v>95</v>
      </c>
      <c r="C87" s="21">
        <f t="shared" si="27"/>
        <v>314.2</v>
      </c>
      <c r="D87" s="208"/>
      <c r="E87" s="6"/>
      <c r="F87" s="6"/>
      <c r="G87" s="6"/>
      <c r="H87" s="6"/>
      <c r="I87" s="6"/>
      <c r="J87" s="58">
        <f>SUM(J$67:J86)/$F$65</f>
        <v>118.47371911346357</v>
      </c>
    </row>
    <row r="88" spans="1:10" hidden="1" outlineLevel="1" x14ac:dyDescent="0.25">
      <c r="A88" s="174" t="s">
        <v>16</v>
      </c>
      <c r="B88" s="8" t="s">
        <v>95</v>
      </c>
      <c r="C88" s="21">
        <f t="shared" si="27"/>
        <v>314.2</v>
      </c>
      <c r="D88" s="208"/>
      <c r="E88" s="6"/>
      <c r="F88" s="6"/>
      <c r="G88" s="6"/>
      <c r="H88" s="6"/>
      <c r="I88" s="6"/>
      <c r="J88" s="58">
        <f>SUM(J$67:J87)/$F$65</f>
        <v>119.01593293091649</v>
      </c>
    </row>
    <row r="89" spans="1:10" hidden="1" outlineLevel="1" x14ac:dyDescent="0.25">
      <c r="A89" s="174" t="s">
        <v>16</v>
      </c>
      <c r="B89" s="8" t="s">
        <v>95</v>
      </c>
      <c r="C89" s="21">
        <f t="shared" si="27"/>
        <v>314.2</v>
      </c>
      <c r="D89" s="208"/>
      <c r="E89" s="6"/>
      <c r="F89" s="6"/>
      <c r="G89" s="6"/>
      <c r="H89" s="6"/>
      <c r="I89" s="6"/>
      <c r="J89" s="58">
        <f>SUM(J$67:J88)/$F$65</f>
        <v>119.56062827613808</v>
      </c>
    </row>
    <row r="90" spans="1:10" hidden="1" outlineLevel="1" x14ac:dyDescent="0.25">
      <c r="A90" s="174" t="s">
        <v>16</v>
      </c>
      <c r="B90" s="8" t="s">
        <v>95</v>
      </c>
      <c r="C90" s="21">
        <f t="shared" si="27"/>
        <v>314.2</v>
      </c>
      <c r="D90" s="208"/>
      <c r="E90" s="6"/>
      <c r="F90" s="6"/>
      <c r="G90" s="6"/>
      <c r="H90" s="6"/>
      <c r="I90" s="6"/>
      <c r="J90" s="58">
        <f>SUM(J$67:J89)/$F$65</f>
        <v>120.10781650623481</v>
      </c>
    </row>
    <row r="91" spans="1:10" hidden="1" outlineLevel="1" x14ac:dyDescent="0.25">
      <c r="A91" s="174" t="s">
        <v>16</v>
      </c>
      <c r="B91" s="8" t="s">
        <v>95</v>
      </c>
      <c r="C91" s="21">
        <f t="shared" si="27"/>
        <v>314.2</v>
      </c>
      <c r="D91" s="208"/>
      <c r="E91" s="6"/>
      <c r="F91" s="6"/>
      <c r="G91" s="6"/>
      <c r="H91" s="6"/>
      <c r="I91" s="6"/>
      <c r="J91" s="58">
        <f>SUM(J$67:J90)/$F$65</f>
        <v>120.65750903029081</v>
      </c>
    </row>
    <row r="92" spans="1:10" hidden="1" outlineLevel="1" x14ac:dyDescent="0.25">
      <c r="A92" s="174"/>
      <c r="B92" s="8" t="s">
        <v>95</v>
      </c>
      <c r="C92" s="21">
        <f>$J$65</f>
        <v>314.2</v>
      </c>
      <c r="E92" s="6"/>
      <c r="F92" s="6"/>
      <c r="G92" s="6"/>
      <c r="H92" s="6"/>
      <c r="I92" s="6"/>
      <c r="J92" s="58">
        <f>SUM(J$67:J91)/$F$65</f>
        <v>121.20971730960564</v>
      </c>
    </row>
    <row r="93" spans="1:10" collapsed="1" x14ac:dyDescent="0.25"/>
    <row r="94" spans="1:10" ht="18.75" x14ac:dyDescent="0.3">
      <c r="A94" s="339"/>
      <c r="B94" s="339"/>
      <c r="C94" s="339"/>
      <c r="D94" s="339"/>
      <c r="E94" s="175" t="s">
        <v>54</v>
      </c>
      <c r="F94" s="173">
        <f>J94-H94</f>
        <v>218.5</v>
      </c>
      <c r="G94" s="171" t="s">
        <v>97</v>
      </c>
      <c r="H94" s="38">
        <f>H65</f>
        <v>95.7</v>
      </c>
      <c r="I94" s="171" t="s">
        <v>98</v>
      </c>
      <c r="J94" s="59">
        <f>J65</f>
        <v>314.2</v>
      </c>
    </row>
    <row r="95" spans="1:10" x14ac:dyDescent="0.25">
      <c r="A95" s="174"/>
      <c r="B95" s="174" t="s">
        <v>7</v>
      </c>
      <c r="C95" s="174" t="s">
        <v>47</v>
      </c>
      <c r="D95" s="174" t="s">
        <v>24</v>
      </c>
      <c r="E95" s="174" t="s">
        <v>49</v>
      </c>
      <c r="F95" s="174" t="s">
        <v>50</v>
      </c>
      <c r="G95" s="174" t="s">
        <v>50</v>
      </c>
      <c r="H95" s="174" t="s">
        <v>51</v>
      </c>
      <c r="I95" s="174" t="s">
        <v>52</v>
      </c>
      <c r="J95" s="16" t="s">
        <v>53</v>
      </c>
    </row>
    <row r="96" spans="1:10" x14ac:dyDescent="0.25">
      <c r="A96" s="174"/>
      <c r="B96" s="8" t="s">
        <v>96</v>
      </c>
      <c r="C96" s="12">
        <f>$H94</f>
        <v>95.7</v>
      </c>
      <c r="D96" s="12"/>
      <c r="E96" s="327">
        <f>IF(C97=C96,(C97-C96)/2, C97-C96)</f>
        <v>0</v>
      </c>
      <c r="F96" s="327">
        <f t="shared" ref="F96" si="28">E96+D96</f>
        <v>0</v>
      </c>
      <c r="G96" s="327">
        <f>IF(C97&gt;=J94,D97,0)</f>
        <v>0</v>
      </c>
      <c r="H96" s="13">
        <f>(G96+F96)/2</f>
        <v>0</v>
      </c>
      <c r="I96" s="13">
        <f>E96</f>
        <v>0</v>
      </c>
      <c r="J96" s="17">
        <f>H96*I96</f>
        <v>0</v>
      </c>
    </row>
    <row r="97" spans="1:10" x14ac:dyDescent="0.25">
      <c r="A97" s="174" t="s">
        <v>21</v>
      </c>
      <c r="B97" s="172" t="s">
        <v>327</v>
      </c>
      <c r="C97" s="176">
        <v>95.7</v>
      </c>
      <c r="D97" s="172">
        <v>127</v>
      </c>
      <c r="E97" s="24">
        <f t="shared" ref="E97" si="29">IF(C98=0,"",(C98-C97)/2)</f>
        <v>109.25</v>
      </c>
      <c r="F97" s="24">
        <f>E97+D97</f>
        <v>236.25</v>
      </c>
      <c r="G97" s="24">
        <f>E97+D98</f>
        <v>178.25</v>
      </c>
      <c r="H97" s="24">
        <f>((G97+F97)/2)/2</f>
        <v>103.625</v>
      </c>
      <c r="I97" s="24">
        <f>E97*2</f>
        <v>218.5</v>
      </c>
      <c r="J97" s="25">
        <f>H97*I97</f>
        <v>22642.0625</v>
      </c>
    </row>
    <row r="98" spans="1:10" x14ac:dyDescent="0.25">
      <c r="A98" s="174" t="s">
        <v>21</v>
      </c>
      <c r="B98" s="171" t="s">
        <v>268</v>
      </c>
      <c r="C98" s="171">
        <v>314.2</v>
      </c>
      <c r="D98" s="172">
        <v>69</v>
      </c>
      <c r="E98" s="13">
        <f t="shared" ref="E98" si="30">IF(C99=C98,(C99-C98)/2,C99-C98)</f>
        <v>0</v>
      </c>
      <c r="F98" s="13">
        <f t="shared" ref="F98" si="31">E98+D98</f>
        <v>69</v>
      </c>
      <c r="G98" s="13"/>
      <c r="H98" s="13">
        <f t="shared" ref="H98" si="32">(G98+F98)/2</f>
        <v>34.5</v>
      </c>
      <c r="I98" s="13">
        <f t="shared" ref="I98" si="33">E98</f>
        <v>0</v>
      </c>
      <c r="J98" s="17">
        <f t="shared" ref="J98" si="34">H98*I98</f>
        <v>0</v>
      </c>
    </row>
    <row r="99" spans="1:10" x14ac:dyDescent="0.25">
      <c r="A99" s="174" t="s">
        <v>21</v>
      </c>
      <c r="B99" s="8" t="s">
        <v>95</v>
      </c>
      <c r="C99" s="21">
        <f t="shared" ref="C99:C120" si="35">$J$94</f>
        <v>314.2</v>
      </c>
      <c r="D99" s="208"/>
      <c r="E99" s="6"/>
      <c r="F99" s="6"/>
      <c r="G99" s="6"/>
      <c r="H99" s="6"/>
      <c r="I99" s="6"/>
      <c r="J99" s="58">
        <f>SUM(J$96:J98)/$F$94</f>
        <v>103.625</v>
      </c>
    </row>
    <row r="100" spans="1:10" hidden="1" outlineLevel="1" x14ac:dyDescent="0.25">
      <c r="A100" s="174" t="s">
        <v>21</v>
      </c>
      <c r="B100" s="8" t="s">
        <v>95</v>
      </c>
      <c r="C100" s="21">
        <f t="shared" si="35"/>
        <v>314.2</v>
      </c>
      <c r="D100" s="208"/>
      <c r="E100" s="6"/>
      <c r="F100" s="6"/>
      <c r="G100" s="6"/>
      <c r="H100" s="6"/>
      <c r="I100" s="6"/>
      <c r="J100" s="58">
        <f>SUM(J$96:J99)/$F$94</f>
        <v>104.09925629290618</v>
      </c>
    </row>
    <row r="101" spans="1:10" hidden="1" outlineLevel="1" x14ac:dyDescent="0.25">
      <c r="A101" s="174" t="s">
        <v>21</v>
      </c>
      <c r="B101" s="8" t="s">
        <v>95</v>
      </c>
      <c r="C101" s="21">
        <f t="shared" si="35"/>
        <v>314.2</v>
      </c>
      <c r="D101" s="208"/>
      <c r="E101" s="6"/>
      <c r="F101" s="6"/>
      <c r="G101" s="6"/>
      <c r="H101" s="6"/>
      <c r="I101" s="6"/>
      <c r="J101" s="58">
        <f>SUM(J$96:J100)/$F$94</f>
        <v>104.57568309516203</v>
      </c>
    </row>
    <row r="102" spans="1:10" hidden="1" outlineLevel="1" x14ac:dyDescent="0.25">
      <c r="A102" s="174" t="s">
        <v>21</v>
      </c>
      <c r="B102" s="8" t="s">
        <v>95</v>
      </c>
      <c r="C102" s="21">
        <f t="shared" si="35"/>
        <v>314.2</v>
      </c>
      <c r="D102" s="208"/>
      <c r="E102" s="6"/>
      <c r="F102" s="6"/>
      <c r="G102" s="6"/>
      <c r="H102" s="6"/>
      <c r="I102" s="6"/>
      <c r="J102" s="58">
        <f>SUM(J$96:J101)/$F$94</f>
        <v>105.05429034044882</v>
      </c>
    </row>
    <row r="103" spans="1:10" hidden="1" outlineLevel="1" x14ac:dyDescent="0.25">
      <c r="A103" s="174" t="s">
        <v>21</v>
      </c>
      <c r="B103" s="8" t="s">
        <v>95</v>
      </c>
      <c r="C103" s="21">
        <f t="shared" si="35"/>
        <v>314.2</v>
      </c>
      <c r="D103" s="208"/>
      <c r="E103" s="6"/>
      <c r="F103" s="6"/>
      <c r="G103" s="6"/>
      <c r="H103" s="6"/>
      <c r="I103" s="6"/>
      <c r="J103" s="58">
        <f>SUM(J$96:J102)/$F$94</f>
        <v>105.53508800791083</v>
      </c>
    </row>
    <row r="104" spans="1:10" hidden="1" outlineLevel="1" x14ac:dyDescent="0.25">
      <c r="A104" s="174" t="s">
        <v>21</v>
      </c>
      <c r="B104" s="8" t="s">
        <v>95</v>
      </c>
      <c r="C104" s="21">
        <f t="shared" si="35"/>
        <v>314.2</v>
      </c>
      <c r="D104" s="208"/>
      <c r="E104" s="6"/>
      <c r="F104" s="6"/>
      <c r="G104" s="6"/>
      <c r="H104" s="6"/>
      <c r="I104" s="6"/>
      <c r="J104" s="58">
        <f>SUM(J$96:J103)/$F$94</f>
        <v>106.01808612236351</v>
      </c>
    </row>
    <row r="105" spans="1:10" hidden="1" outlineLevel="1" x14ac:dyDescent="0.25">
      <c r="A105" s="174" t="s">
        <v>21</v>
      </c>
      <c r="B105" s="8" t="s">
        <v>95</v>
      </c>
      <c r="C105" s="21">
        <f t="shared" si="35"/>
        <v>314.2</v>
      </c>
      <c r="D105" s="208"/>
      <c r="E105" s="6"/>
      <c r="F105" s="6"/>
      <c r="G105" s="6"/>
      <c r="H105" s="6"/>
      <c r="I105" s="6"/>
      <c r="J105" s="58">
        <f>SUM(J$96:J104)/$F$94</f>
        <v>106.50329475450246</v>
      </c>
    </row>
    <row r="106" spans="1:10" hidden="1" outlineLevel="1" x14ac:dyDescent="0.25">
      <c r="A106" s="174" t="s">
        <v>21</v>
      </c>
      <c r="B106" s="8" t="s">
        <v>95</v>
      </c>
      <c r="C106" s="21">
        <f t="shared" si="35"/>
        <v>314.2</v>
      </c>
      <c r="D106" s="208"/>
      <c r="E106" s="6"/>
      <c r="F106" s="6"/>
      <c r="G106" s="6"/>
      <c r="H106" s="6"/>
      <c r="I106" s="6"/>
      <c r="J106" s="58">
        <f>SUM(J$96:J105)/$F$94</f>
        <v>106.99072402111348</v>
      </c>
    </row>
    <row r="107" spans="1:10" hidden="1" outlineLevel="1" x14ac:dyDescent="0.25">
      <c r="A107" s="174" t="s">
        <v>21</v>
      </c>
      <c r="B107" s="8" t="s">
        <v>95</v>
      </c>
      <c r="C107" s="21">
        <f t="shared" si="35"/>
        <v>314.2</v>
      </c>
      <c r="D107" s="208"/>
      <c r="E107" s="6"/>
      <c r="F107" s="6"/>
      <c r="G107" s="6"/>
      <c r="H107" s="6"/>
      <c r="I107" s="6"/>
      <c r="J107" s="58">
        <f>SUM(J$96:J106)/$F$94</f>
        <v>107.48038408528333</v>
      </c>
    </row>
    <row r="108" spans="1:10" hidden="1" outlineLevel="1" x14ac:dyDescent="0.25">
      <c r="A108" s="174" t="s">
        <v>21</v>
      </c>
      <c r="B108" s="8" t="s">
        <v>95</v>
      </c>
      <c r="C108" s="21">
        <f t="shared" si="35"/>
        <v>314.2</v>
      </c>
      <c r="D108" s="208"/>
      <c r="E108" s="6"/>
      <c r="F108" s="6"/>
      <c r="G108" s="6"/>
      <c r="H108" s="6"/>
      <c r="I108" s="6"/>
      <c r="J108" s="58">
        <f>SUM(J$96:J107)/$F$94</f>
        <v>107.97228515661186</v>
      </c>
    </row>
    <row r="109" spans="1:10" hidden="1" outlineLevel="1" x14ac:dyDescent="0.25">
      <c r="A109" s="174" t="s">
        <v>21</v>
      </c>
      <c r="B109" s="8" t="s">
        <v>95</v>
      </c>
      <c r="C109" s="21">
        <f t="shared" si="35"/>
        <v>314.2</v>
      </c>
      <c r="D109" s="208"/>
      <c r="E109" s="6"/>
      <c r="F109" s="6"/>
      <c r="G109" s="6"/>
      <c r="H109" s="6"/>
      <c r="I109" s="6"/>
      <c r="J109" s="58">
        <f>SUM(J$96:J108)/$F$94</f>
        <v>108.46643749142473</v>
      </c>
    </row>
    <row r="110" spans="1:10" hidden="1" outlineLevel="1" x14ac:dyDescent="0.25">
      <c r="A110" s="174" t="s">
        <v>21</v>
      </c>
      <c r="B110" s="8" t="s">
        <v>95</v>
      </c>
      <c r="C110" s="21">
        <f t="shared" si="35"/>
        <v>314.2</v>
      </c>
      <c r="D110" s="208"/>
      <c r="E110" s="6"/>
      <c r="F110" s="6"/>
      <c r="G110" s="6"/>
      <c r="H110" s="6"/>
      <c r="I110" s="6"/>
      <c r="J110" s="58">
        <f>SUM(J$96:J109)/$F$94</f>
        <v>108.96285139298732</v>
      </c>
    </row>
    <row r="111" spans="1:10" hidden="1" outlineLevel="1" x14ac:dyDescent="0.25">
      <c r="A111" s="174" t="s">
        <v>21</v>
      </c>
      <c r="B111" s="8" t="s">
        <v>95</v>
      </c>
      <c r="C111" s="21">
        <f t="shared" si="35"/>
        <v>314.2</v>
      </c>
      <c r="D111" s="208"/>
      <c r="E111" s="6"/>
      <c r="F111" s="6"/>
      <c r="G111" s="6"/>
      <c r="H111" s="6"/>
      <c r="I111" s="6"/>
      <c r="J111" s="58">
        <f>SUM(J$96:J110)/$F$94</f>
        <v>109.46153721171952</v>
      </c>
    </row>
    <row r="112" spans="1:10" hidden="1" outlineLevel="1" x14ac:dyDescent="0.25">
      <c r="A112" s="174" t="s">
        <v>21</v>
      </c>
      <c r="B112" s="8" t="s">
        <v>95</v>
      </c>
      <c r="C112" s="21">
        <f t="shared" si="35"/>
        <v>314.2</v>
      </c>
      <c r="D112" s="208"/>
      <c r="E112" s="6"/>
      <c r="F112" s="6"/>
      <c r="G112" s="6"/>
      <c r="H112" s="6"/>
      <c r="I112" s="6"/>
      <c r="J112" s="58">
        <f>SUM(J$96:J111)/$F$94</f>
        <v>109.96250534541159</v>
      </c>
    </row>
    <row r="113" spans="1:10" hidden="1" outlineLevel="1" x14ac:dyDescent="0.25">
      <c r="A113" s="174" t="s">
        <v>21</v>
      </c>
      <c r="B113" s="8" t="s">
        <v>95</v>
      </c>
      <c r="C113" s="21">
        <f t="shared" si="35"/>
        <v>314.2</v>
      </c>
      <c r="D113" s="208"/>
      <c r="E113" s="6"/>
      <c r="F113" s="6"/>
      <c r="G113" s="6"/>
      <c r="H113" s="6"/>
      <c r="I113" s="6"/>
      <c r="J113" s="58">
        <f>SUM(J$96:J112)/$F$94</f>
        <v>110.46576623944092</v>
      </c>
    </row>
    <row r="114" spans="1:10" hidden="1" outlineLevel="1" x14ac:dyDescent="0.25">
      <c r="A114" s="174" t="s">
        <v>21</v>
      </c>
      <c r="B114" s="8" t="s">
        <v>95</v>
      </c>
      <c r="C114" s="21">
        <f t="shared" si="35"/>
        <v>314.2</v>
      </c>
      <c r="D114" s="208"/>
      <c r="E114" s="6"/>
      <c r="F114" s="6"/>
      <c r="G114" s="6"/>
      <c r="H114" s="6"/>
      <c r="I114" s="6"/>
      <c r="J114" s="58">
        <f>SUM(J$96:J113)/$F$94</f>
        <v>110.97133038698986</v>
      </c>
    </row>
    <row r="115" spans="1:10" hidden="1" outlineLevel="1" x14ac:dyDescent="0.25">
      <c r="A115" s="174" t="s">
        <v>21</v>
      </c>
      <c r="B115" s="8" t="s">
        <v>95</v>
      </c>
      <c r="C115" s="21">
        <f t="shared" si="35"/>
        <v>314.2</v>
      </c>
      <c r="D115" s="208"/>
      <c r="E115" s="6"/>
      <c r="F115" s="6"/>
      <c r="G115" s="6"/>
      <c r="H115" s="6"/>
      <c r="I115" s="6"/>
      <c r="J115" s="58">
        <f>SUM(J$96:J114)/$F$94</f>
        <v>111.47920832926442</v>
      </c>
    </row>
    <row r="116" spans="1:10" hidden="1" outlineLevel="1" x14ac:dyDescent="0.25">
      <c r="A116" s="174" t="s">
        <v>21</v>
      </c>
      <c r="B116" s="8" t="s">
        <v>95</v>
      </c>
      <c r="C116" s="21">
        <f t="shared" si="35"/>
        <v>314.2</v>
      </c>
      <c r="D116" s="208"/>
      <c r="E116" s="6"/>
      <c r="F116" s="6"/>
      <c r="G116" s="6"/>
      <c r="H116" s="6"/>
      <c r="I116" s="6"/>
      <c r="J116" s="58">
        <f>SUM(J$96:J115)/$F$94</f>
        <v>111.98941065571414</v>
      </c>
    </row>
    <row r="117" spans="1:10" hidden="1" outlineLevel="1" x14ac:dyDescent="0.25">
      <c r="A117" s="174" t="s">
        <v>21</v>
      </c>
      <c r="B117" s="8" t="s">
        <v>95</v>
      </c>
      <c r="C117" s="21">
        <f t="shared" si="35"/>
        <v>314.2</v>
      </c>
      <c r="D117" s="208"/>
      <c r="E117" s="6"/>
      <c r="F117" s="6"/>
      <c r="G117" s="6"/>
      <c r="H117" s="6"/>
      <c r="I117" s="6"/>
      <c r="J117" s="58">
        <f>SUM(J$96:J116)/$F$94</f>
        <v>112.50194800425288</v>
      </c>
    </row>
    <row r="118" spans="1:10" hidden="1" outlineLevel="1" x14ac:dyDescent="0.25">
      <c r="A118" s="174" t="s">
        <v>21</v>
      </c>
      <c r="B118" s="8" t="s">
        <v>95</v>
      </c>
      <c r="C118" s="21">
        <f t="shared" si="35"/>
        <v>314.2</v>
      </c>
      <c r="D118" s="208"/>
      <c r="E118" s="6"/>
      <c r="F118" s="6"/>
      <c r="G118" s="6"/>
      <c r="H118" s="6"/>
      <c r="I118" s="6"/>
      <c r="J118" s="58">
        <f>SUM(J$96:J117)/$F$94</f>
        <v>113.01683106148059</v>
      </c>
    </row>
    <row r="119" spans="1:10" hidden="1" outlineLevel="1" x14ac:dyDescent="0.25">
      <c r="A119" s="174" t="s">
        <v>21</v>
      </c>
      <c r="B119" s="8" t="s">
        <v>95</v>
      </c>
      <c r="C119" s="21">
        <f t="shared" si="35"/>
        <v>314.2</v>
      </c>
      <c r="D119" s="208"/>
      <c r="E119" s="6"/>
      <c r="F119" s="6"/>
      <c r="G119" s="6"/>
      <c r="H119" s="6"/>
      <c r="I119" s="6"/>
      <c r="J119" s="58">
        <f>SUM(J$96:J118)/$F$94</f>
        <v>113.53407056290611</v>
      </c>
    </row>
    <row r="120" spans="1:10" hidden="1" outlineLevel="1" x14ac:dyDescent="0.25">
      <c r="A120" s="174" t="s">
        <v>21</v>
      </c>
      <c r="B120" s="8" t="s">
        <v>95</v>
      </c>
      <c r="C120" s="21">
        <f t="shared" si="35"/>
        <v>314.2</v>
      </c>
      <c r="D120" s="208"/>
      <c r="E120" s="6"/>
      <c r="F120" s="6"/>
      <c r="G120" s="6"/>
      <c r="H120" s="6"/>
      <c r="I120" s="6"/>
      <c r="J120" s="58">
        <f>SUM(J$96:J119)/$F$94</f>
        <v>114.05367729317113</v>
      </c>
    </row>
    <row r="121" spans="1:10" hidden="1" outlineLevel="1" x14ac:dyDescent="0.25">
      <c r="A121" s="174"/>
      <c r="B121" s="8" t="s">
        <v>95</v>
      </c>
      <c r="C121" s="21">
        <f>$J$94</f>
        <v>314.2</v>
      </c>
      <c r="E121" s="6"/>
      <c r="F121" s="6"/>
      <c r="G121" s="6"/>
      <c r="H121" s="6"/>
      <c r="I121" s="6"/>
      <c r="J121" s="58">
        <f>SUM(J$96:J120)/$F$94</f>
        <v>114.57566208627489</v>
      </c>
    </row>
    <row r="122" spans="1:10" collapsed="1" x14ac:dyDescent="0.25"/>
    <row r="123" spans="1:10" ht="18.75" x14ac:dyDescent="0.3">
      <c r="A123" s="339"/>
      <c r="B123" s="339"/>
      <c r="C123" s="339"/>
      <c r="D123" s="339"/>
      <c r="E123" s="175" t="s">
        <v>54</v>
      </c>
      <c r="F123" s="50">
        <f>J123-H123</f>
        <v>218.5</v>
      </c>
      <c r="G123" s="171" t="s">
        <v>97</v>
      </c>
      <c r="H123" s="38">
        <f>H94</f>
        <v>95.7</v>
      </c>
      <c r="I123" s="171" t="s">
        <v>98</v>
      </c>
      <c r="J123" s="59">
        <f>J94</f>
        <v>314.2</v>
      </c>
    </row>
    <row r="124" spans="1:10" x14ac:dyDescent="0.25">
      <c r="A124" s="174"/>
      <c r="B124" s="174" t="s">
        <v>7</v>
      </c>
      <c r="C124" s="174" t="s">
        <v>47</v>
      </c>
      <c r="D124" s="174" t="s">
        <v>24</v>
      </c>
      <c r="E124" s="174" t="s">
        <v>49</v>
      </c>
      <c r="F124" s="174" t="s">
        <v>50</v>
      </c>
      <c r="G124" s="174" t="s">
        <v>50</v>
      </c>
      <c r="H124" s="174" t="s">
        <v>51</v>
      </c>
      <c r="I124" s="174" t="s">
        <v>52</v>
      </c>
      <c r="J124" s="16" t="s">
        <v>53</v>
      </c>
    </row>
    <row r="125" spans="1:10" x14ac:dyDescent="0.25">
      <c r="A125" s="174"/>
      <c r="B125" s="8" t="s">
        <v>96</v>
      </c>
      <c r="C125" s="12">
        <f>$H123</f>
        <v>95.7</v>
      </c>
      <c r="D125" s="12"/>
      <c r="E125" s="327">
        <f>IF(C126=C125,(C126-C125)/2, C126-C125)</f>
        <v>0</v>
      </c>
      <c r="F125" s="327">
        <f t="shared" ref="F125" si="36">E125+D125</f>
        <v>0</v>
      </c>
      <c r="G125" s="327">
        <f>IF(C126&gt;=J123,D126,0)</f>
        <v>0</v>
      </c>
      <c r="H125" s="13">
        <f>(G125+F125)/2</f>
        <v>0</v>
      </c>
      <c r="I125" s="13">
        <f>E125</f>
        <v>0</v>
      </c>
      <c r="J125" s="17">
        <f>H125*I125</f>
        <v>0</v>
      </c>
    </row>
    <row r="126" spans="1:10" x14ac:dyDescent="0.25">
      <c r="A126" s="174" t="s">
        <v>99</v>
      </c>
      <c r="B126" s="172" t="s">
        <v>321</v>
      </c>
      <c r="C126" s="176">
        <v>95.7</v>
      </c>
      <c r="D126" s="172">
        <v>0</v>
      </c>
      <c r="E126" s="24">
        <f t="shared" ref="E126:E127" si="37">IF(C127=0,"",(C127-C126)/2)</f>
        <v>56.15</v>
      </c>
      <c r="F126" s="24">
        <f>E126+D126</f>
        <v>56.15</v>
      </c>
      <c r="G126" s="24">
        <f>E126+D127</f>
        <v>56.15</v>
      </c>
      <c r="H126" s="24">
        <f>((G126+F126)/2)/2</f>
        <v>28.074999999999999</v>
      </c>
      <c r="I126" s="24">
        <f>E126*2</f>
        <v>112.3</v>
      </c>
      <c r="J126" s="25">
        <f>H126*I126</f>
        <v>3152.8224999999998</v>
      </c>
    </row>
    <row r="127" spans="1:10" x14ac:dyDescent="0.25">
      <c r="A127" s="174" t="s">
        <v>99</v>
      </c>
      <c r="B127" s="171" t="s">
        <v>322</v>
      </c>
      <c r="C127" s="171">
        <v>208</v>
      </c>
      <c r="D127" s="172">
        <v>0</v>
      </c>
      <c r="E127" s="24">
        <f t="shared" si="37"/>
        <v>35.849999999999994</v>
      </c>
      <c r="F127" s="24">
        <f>E127+D127</f>
        <v>35.849999999999994</v>
      </c>
      <c r="G127" s="24">
        <f t="shared" ref="G127" si="38">E127+D128</f>
        <v>35.849999999999994</v>
      </c>
      <c r="H127" s="24">
        <f t="shared" ref="H127" si="39">((G127+F127)/2)/2</f>
        <v>17.924999999999997</v>
      </c>
      <c r="I127" s="24">
        <f t="shared" ref="I127" si="40">E127*2</f>
        <v>71.699999999999989</v>
      </c>
      <c r="J127" s="25">
        <f t="shared" ref="J127:J128" si="41">H127*I127</f>
        <v>1285.2224999999996</v>
      </c>
    </row>
    <row r="128" spans="1:10" x14ac:dyDescent="0.25">
      <c r="A128" s="174" t="s">
        <v>99</v>
      </c>
      <c r="B128" s="171" t="s">
        <v>323</v>
      </c>
      <c r="C128" s="171">
        <v>279.7</v>
      </c>
      <c r="D128" s="171">
        <v>0</v>
      </c>
      <c r="E128" s="312">
        <f>IF(C129=C128,(C129-C128)/2,C129-C128)</f>
        <v>34.5</v>
      </c>
      <c r="F128" s="13">
        <f t="shared" ref="F128" si="42">E128+D128</f>
        <v>34.5</v>
      </c>
      <c r="G128" s="13"/>
      <c r="H128" s="13">
        <f t="shared" ref="H128" si="43">(G128+F128)/2</f>
        <v>17.25</v>
      </c>
      <c r="I128" s="13">
        <f t="shared" ref="I128" si="44">E128</f>
        <v>34.5</v>
      </c>
      <c r="J128" s="17">
        <f t="shared" si="41"/>
        <v>595.125</v>
      </c>
    </row>
    <row r="129" spans="1:10" x14ac:dyDescent="0.25">
      <c r="A129" s="174" t="s">
        <v>99</v>
      </c>
      <c r="B129" s="8" t="s">
        <v>95</v>
      </c>
      <c r="C129" s="21">
        <f t="shared" ref="C129:C149" si="45">$J$123</f>
        <v>314.2</v>
      </c>
      <c r="D129" s="208"/>
      <c r="E129" s="6"/>
      <c r="F129" s="6"/>
      <c r="G129" s="6"/>
      <c r="H129" s="6"/>
      <c r="I129" s="6"/>
      <c r="J129" s="58">
        <f>SUM(J$125:J128)/$F$123</f>
        <v>23.035102974828373</v>
      </c>
    </row>
    <row r="130" spans="1:10" hidden="1" outlineLevel="1" x14ac:dyDescent="0.25">
      <c r="A130" s="174" t="s">
        <v>99</v>
      </c>
      <c r="B130" s="8" t="s">
        <v>95</v>
      </c>
      <c r="C130" s="21">
        <f t="shared" si="45"/>
        <v>314.2</v>
      </c>
      <c r="D130" s="208"/>
      <c r="E130" s="6"/>
      <c r="F130" s="6"/>
      <c r="G130" s="6"/>
      <c r="H130" s="6"/>
      <c r="I130" s="6"/>
      <c r="J130" s="58">
        <f>SUM(J$125:J129)/$F$123</f>
        <v>23.140526787070147</v>
      </c>
    </row>
    <row r="131" spans="1:10" hidden="1" outlineLevel="1" x14ac:dyDescent="0.25">
      <c r="A131" s="174" t="s">
        <v>99</v>
      </c>
      <c r="B131" s="8" t="s">
        <v>95</v>
      </c>
      <c r="C131" s="21">
        <f t="shared" si="45"/>
        <v>314.2</v>
      </c>
      <c r="D131" s="208"/>
      <c r="E131" s="6"/>
      <c r="F131" s="6"/>
      <c r="G131" s="6"/>
      <c r="H131" s="6"/>
      <c r="I131" s="6"/>
      <c r="J131" s="58">
        <f>SUM(J$125:J130)/$F$123</f>
        <v>23.24643308815514</v>
      </c>
    </row>
    <row r="132" spans="1:10" hidden="1" outlineLevel="1" x14ac:dyDescent="0.25">
      <c r="A132" s="174" t="s">
        <v>99</v>
      </c>
      <c r="B132" s="8" t="s">
        <v>95</v>
      </c>
      <c r="C132" s="21">
        <f t="shared" si="45"/>
        <v>314.2</v>
      </c>
      <c r="D132" s="208"/>
      <c r="E132" s="6"/>
      <c r="F132" s="6"/>
      <c r="G132" s="6"/>
      <c r="H132" s="6"/>
      <c r="I132" s="6"/>
      <c r="J132" s="58">
        <f>SUM(J$125:J131)/$F$123</f>
        <v>23.352824086270264</v>
      </c>
    </row>
    <row r="133" spans="1:10" hidden="1" outlineLevel="1" x14ac:dyDescent="0.25">
      <c r="A133" s="174" t="s">
        <v>99</v>
      </c>
      <c r="B133" s="8" t="s">
        <v>95</v>
      </c>
      <c r="C133" s="21">
        <f t="shared" si="45"/>
        <v>314.2</v>
      </c>
      <c r="D133" s="208"/>
      <c r="E133" s="6"/>
      <c r="F133" s="6"/>
      <c r="G133" s="6"/>
      <c r="H133" s="6"/>
      <c r="I133" s="6"/>
      <c r="J133" s="58">
        <f>SUM(J$125:J132)/$F$123</f>
        <v>23.459701999708575</v>
      </c>
    </row>
    <row r="134" spans="1:10" hidden="1" outlineLevel="1" x14ac:dyDescent="0.25">
      <c r="A134" s="174" t="s">
        <v>99</v>
      </c>
      <c r="B134" s="8" t="s">
        <v>95</v>
      </c>
      <c r="C134" s="21">
        <f t="shared" si="45"/>
        <v>314.2</v>
      </c>
      <c r="D134" s="208"/>
      <c r="E134" s="6"/>
      <c r="F134" s="6"/>
      <c r="G134" s="6"/>
      <c r="H134" s="6"/>
      <c r="I134" s="6"/>
      <c r="J134" s="58">
        <f>SUM(J$125:J133)/$F$123</f>
        <v>23.567069056915475</v>
      </c>
    </row>
    <row r="135" spans="1:10" hidden="1" outlineLevel="1" x14ac:dyDescent="0.25">
      <c r="A135" s="174" t="s">
        <v>99</v>
      </c>
      <c r="B135" s="8" t="s">
        <v>95</v>
      </c>
      <c r="C135" s="21">
        <f t="shared" si="45"/>
        <v>314.2</v>
      </c>
      <c r="D135" s="208"/>
      <c r="E135" s="6"/>
      <c r="F135" s="6"/>
      <c r="G135" s="6"/>
      <c r="H135" s="6"/>
      <c r="I135" s="6"/>
      <c r="J135" s="58">
        <f>SUM(J$125:J134)/$F$123</f>
        <v>23.674927496535229</v>
      </c>
    </row>
    <row r="136" spans="1:10" hidden="1" outlineLevel="1" x14ac:dyDescent="0.25">
      <c r="A136" s="174" t="s">
        <v>99</v>
      </c>
      <c r="B136" s="8" t="s">
        <v>95</v>
      </c>
      <c r="C136" s="21">
        <f t="shared" si="45"/>
        <v>314.2</v>
      </c>
      <c r="D136" s="208"/>
      <c r="E136" s="6"/>
      <c r="F136" s="6"/>
      <c r="G136" s="6"/>
      <c r="H136" s="6"/>
      <c r="I136" s="6"/>
      <c r="J136" s="58">
        <f>SUM(J$125:J135)/$F$123</f>
        <v>23.783279567457583</v>
      </c>
    </row>
    <row r="137" spans="1:10" hidden="1" outlineLevel="1" x14ac:dyDescent="0.25">
      <c r="A137" s="174" t="s">
        <v>99</v>
      </c>
      <c r="B137" s="8" t="s">
        <v>95</v>
      </c>
      <c r="C137" s="21">
        <f t="shared" si="45"/>
        <v>314.2</v>
      </c>
      <c r="D137" s="208"/>
      <c r="E137" s="6"/>
      <c r="F137" s="6"/>
      <c r="G137" s="6"/>
      <c r="H137" s="6"/>
      <c r="I137" s="6"/>
      <c r="J137" s="58">
        <f>SUM(J$125:J136)/$F$123</f>
        <v>23.892127528864712</v>
      </c>
    </row>
    <row r="138" spans="1:10" hidden="1" outlineLevel="1" x14ac:dyDescent="0.25">
      <c r="A138" s="174" t="s">
        <v>99</v>
      </c>
      <c r="B138" s="8" t="s">
        <v>95</v>
      </c>
      <c r="C138" s="21">
        <f t="shared" si="45"/>
        <v>314.2</v>
      </c>
      <c r="D138" s="208"/>
      <c r="E138" s="6"/>
      <c r="F138" s="6"/>
      <c r="G138" s="6"/>
      <c r="H138" s="6"/>
      <c r="I138" s="6"/>
      <c r="J138" s="58">
        <f>SUM(J$125:J137)/$F$123</f>
        <v>24.001473650278282</v>
      </c>
    </row>
    <row r="139" spans="1:10" hidden="1" outlineLevel="1" x14ac:dyDescent="0.25">
      <c r="A139" s="174" t="s">
        <v>99</v>
      </c>
      <c r="B139" s="8" t="s">
        <v>95</v>
      </c>
      <c r="C139" s="21">
        <f t="shared" si="45"/>
        <v>314.2</v>
      </c>
      <c r="D139" s="208"/>
      <c r="E139" s="6"/>
      <c r="F139" s="6"/>
      <c r="G139" s="6"/>
      <c r="H139" s="6"/>
      <c r="I139" s="6"/>
      <c r="J139" s="58">
        <f>SUM(J$125:J138)/$F$123</f>
        <v>24.111320211606785</v>
      </c>
    </row>
    <row r="140" spans="1:10" hidden="1" outlineLevel="1" x14ac:dyDescent="0.25">
      <c r="A140" s="174" t="s">
        <v>99</v>
      </c>
      <c r="B140" s="8" t="s">
        <v>95</v>
      </c>
      <c r="C140" s="21">
        <f t="shared" si="45"/>
        <v>314.2</v>
      </c>
      <c r="D140" s="208"/>
      <c r="E140" s="6"/>
      <c r="F140" s="6"/>
      <c r="G140" s="6"/>
      <c r="H140" s="6"/>
      <c r="I140" s="6"/>
      <c r="J140" s="58">
        <f>SUM(J$125:J139)/$F$123</f>
        <v>24.221669503193088</v>
      </c>
    </row>
    <row r="141" spans="1:10" hidden="1" outlineLevel="1" x14ac:dyDescent="0.25">
      <c r="A141" s="174" t="s">
        <v>99</v>
      </c>
      <c r="B141" s="8" t="s">
        <v>95</v>
      </c>
      <c r="C141" s="21">
        <f t="shared" si="45"/>
        <v>314.2</v>
      </c>
      <c r="D141" s="208"/>
      <c r="E141" s="6"/>
      <c r="F141" s="6"/>
      <c r="G141" s="6"/>
      <c r="H141" s="6"/>
      <c r="I141" s="6"/>
      <c r="J141" s="58">
        <f>SUM(J$125:J140)/$F$123</f>
        <v>24.332523825862161</v>
      </c>
    </row>
    <row r="142" spans="1:10" hidden="1" outlineLevel="1" x14ac:dyDescent="0.25">
      <c r="A142" s="174" t="s">
        <v>99</v>
      </c>
      <c r="B142" s="8" t="s">
        <v>95</v>
      </c>
      <c r="C142" s="21">
        <f t="shared" si="45"/>
        <v>314.2</v>
      </c>
      <c r="D142" s="208"/>
      <c r="E142" s="6"/>
      <c r="F142" s="6"/>
      <c r="G142" s="6"/>
      <c r="H142" s="6"/>
      <c r="I142" s="6"/>
      <c r="J142" s="58">
        <f>SUM(J$125:J141)/$F$123</f>
        <v>24.443885490969084</v>
      </c>
    </row>
    <row r="143" spans="1:10" hidden="1" outlineLevel="1" x14ac:dyDescent="0.25">
      <c r="A143" s="174" t="s">
        <v>99</v>
      </c>
      <c r="B143" s="8" t="s">
        <v>95</v>
      </c>
      <c r="C143" s="21">
        <f t="shared" si="45"/>
        <v>314.2</v>
      </c>
      <c r="D143" s="208"/>
      <c r="E143" s="6"/>
      <c r="F143" s="6"/>
      <c r="G143" s="6"/>
      <c r="H143" s="6"/>
      <c r="I143" s="6"/>
      <c r="J143" s="58">
        <f>SUM(J$125:J142)/$F$123</f>
        <v>24.555756820447204</v>
      </c>
    </row>
    <row r="144" spans="1:10" hidden="1" outlineLevel="1" x14ac:dyDescent="0.25">
      <c r="A144" s="174" t="s">
        <v>99</v>
      </c>
      <c r="B144" s="8" t="s">
        <v>95</v>
      </c>
      <c r="C144" s="21">
        <f t="shared" si="45"/>
        <v>314.2</v>
      </c>
      <c r="D144" s="208"/>
      <c r="E144" s="6"/>
      <c r="F144" s="6"/>
      <c r="G144" s="6"/>
      <c r="H144" s="6"/>
      <c r="I144" s="6"/>
      <c r="J144" s="58">
        <f>SUM(J$125:J143)/$F$123</f>
        <v>24.668140146856576</v>
      </c>
    </row>
    <row r="145" spans="1:10" hidden="1" outlineLevel="1" x14ac:dyDescent="0.25">
      <c r="A145" s="174" t="s">
        <v>99</v>
      </c>
      <c r="B145" s="8" t="s">
        <v>95</v>
      </c>
      <c r="C145" s="21">
        <f t="shared" si="45"/>
        <v>314.2</v>
      </c>
      <c r="D145" s="208"/>
      <c r="E145" s="6"/>
      <c r="F145" s="6"/>
      <c r="G145" s="6"/>
      <c r="H145" s="6"/>
      <c r="I145" s="6"/>
      <c r="J145" s="58">
        <f>SUM(J$125:J144)/$F$123</f>
        <v>24.781037813432579</v>
      </c>
    </row>
    <row r="146" spans="1:10" hidden="1" outlineLevel="1" x14ac:dyDescent="0.25">
      <c r="A146" s="174" t="s">
        <v>99</v>
      </c>
      <c r="B146" s="8" t="s">
        <v>95</v>
      </c>
      <c r="C146" s="21">
        <f t="shared" si="45"/>
        <v>314.2</v>
      </c>
      <c r="D146" s="208"/>
      <c r="E146" s="6"/>
      <c r="F146" s="6"/>
      <c r="G146" s="6"/>
      <c r="H146" s="6"/>
      <c r="I146" s="6"/>
      <c r="J146" s="58">
        <f>SUM(J$125:J145)/$F$123</f>
        <v>24.894452174134788</v>
      </c>
    </row>
    <row r="147" spans="1:10" hidden="1" outlineLevel="1" x14ac:dyDescent="0.25">
      <c r="A147" s="174" t="s">
        <v>99</v>
      </c>
      <c r="B147" s="8" t="s">
        <v>95</v>
      </c>
      <c r="C147" s="21">
        <f t="shared" si="45"/>
        <v>314.2</v>
      </c>
      <c r="D147" s="208"/>
      <c r="E147" s="6"/>
      <c r="F147" s="6"/>
      <c r="G147" s="6"/>
      <c r="H147" s="6"/>
      <c r="I147" s="6"/>
      <c r="J147" s="58">
        <f>SUM(J$125:J146)/$F$123</f>
        <v>25.008385593696048</v>
      </c>
    </row>
    <row r="148" spans="1:10" hidden="1" outlineLevel="1" x14ac:dyDescent="0.25">
      <c r="A148" s="174" t="s">
        <v>99</v>
      </c>
      <c r="B148" s="8" t="s">
        <v>95</v>
      </c>
      <c r="C148" s="21">
        <f t="shared" si="45"/>
        <v>314.2</v>
      </c>
      <c r="D148" s="208"/>
      <c r="E148" s="6"/>
      <c r="F148" s="6"/>
      <c r="G148" s="6"/>
      <c r="H148" s="6"/>
      <c r="I148" s="6"/>
      <c r="J148" s="58">
        <f>SUM(J$125:J147)/$F$123</f>
        <v>25.122840447671773</v>
      </c>
    </row>
    <row r="149" spans="1:10" hidden="1" outlineLevel="1" x14ac:dyDescent="0.25">
      <c r="A149" s="174" t="s">
        <v>99</v>
      </c>
      <c r="B149" s="8" t="s">
        <v>95</v>
      </c>
      <c r="C149" s="21">
        <f t="shared" si="45"/>
        <v>314.2</v>
      </c>
      <c r="D149" s="208"/>
      <c r="E149" s="6"/>
      <c r="F149" s="6"/>
      <c r="G149" s="6"/>
      <c r="H149" s="6"/>
      <c r="I149" s="6"/>
      <c r="J149" s="58">
        <f>SUM(J$125:J148)/$F$123</f>
        <v>25.237819122489494</v>
      </c>
    </row>
    <row r="150" spans="1:10" hidden="1" outlineLevel="1" x14ac:dyDescent="0.25">
      <c r="A150" s="174"/>
      <c r="B150" s="8" t="s">
        <v>95</v>
      </c>
      <c r="C150" s="21">
        <f>$J$123</f>
        <v>314.2</v>
      </c>
      <c r="E150" s="6"/>
      <c r="F150" s="6"/>
      <c r="G150" s="6"/>
      <c r="H150" s="6"/>
      <c r="I150" s="6"/>
      <c r="J150" s="58">
        <f>SUM(J$125:J149)/$F$123</f>
        <v>25.3533240154986</v>
      </c>
    </row>
    <row r="151" spans="1:10" collapsed="1" x14ac:dyDescent="0.25"/>
    <row r="152" spans="1:10" ht="18.75" x14ac:dyDescent="0.3">
      <c r="A152" s="339"/>
      <c r="B152" s="339"/>
      <c r="C152" s="339"/>
      <c r="D152" s="339"/>
      <c r="E152" s="175" t="s">
        <v>54</v>
      </c>
      <c r="F152" s="173">
        <f>J152-H152</f>
        <v>218.5</v>
      </c>
      <c r="G152" s="171" t="s">
        <v>97</v>
      </c>
      <c r="H152" s="38">
        <f>H123</f>
        <v>95.7</v>
      </c>
      <c r="I152" s="171" t="s">
        <v>98</v>
      </c>
      <c r="J152" s="59">
        <f>J123</f>
        <v>314.2</v>
      </c>
    </row>
    <row r="153" spans="1:10" x14ac:dyDescent="0.25">
      <c r="A153" s="174"/>
      <c r="B153" s="174" t="s">
        <v>7</v>
      </c>
      <c r="C153" s="174" t="s">
        <v>47</v>
      </c>
      <c r="D153" s="174" t="s">
        <v>24</v>
      </c>
      <c r="E153" s="174" t="s">
        <v>49</v>
      </c>
      <c r="F153" s="174" t="s">
        <v>50</v>
      </c>
      <c r="G153" s="174" t="s">
        <v>50</v>
      </c>
      <c r="H153" s="174" t="s">
        <v>51</v>
      </c>
      <c r="I153" s="174" t="s">
        <v>52</v>
      </c>
      <c r="J153" s="16" t="s">
        <v>53</v>
      </c>
    </row>
    <row r="154" spans="1:10" x14ac:dyDescent="0.25">
      <c r="A154" s="174"/>
      <c r="B154" s="8" t="s">
        <v>96</v>
      </c>
      <c r="C154" s="12">
        <f>$H152</f>
        <v>95.7</v>
      </c>
      <c r="D154" s="12"/>
      <c r="E154" s="327">
        <f>IF(C155=C154,(C155-C154)/2, C155-C154)</f>
        <v>0</v>
      </c>
      <c r="F154" s="327">
        <f t="shared" ref="F154" si="46">E154+D154</f>
        <v>0</v>
      </c>
      <c r="G154" s="327">
        <f>IF(C155&gt;=J152,D155,0)</f>
        <v>0</v>
      </c>
      <c r="H154" s="13">
        <f>(G154+F154)/2</f>
        <v>0</v>
      </c>
      <c r="I154" s="13">
        <f>E154</f>
        <v>0</v>
      </c>
      <c r="J154" s="17">
        <f>H154*I154</f>
        <v>0</v>
      </c>
    </row>
    <row r="155" spans="1:10" x14ac:dyDescent="0.25">
      <c r="A155" s="174" t="s">
        <v>274</v>
      </c>
      <c r="B155" s="172" t="s">
        <v>148</v>
      </c>
      <c r="C155" s="176">
        <v>95.7</v>
      </c>
      <c r="D155" s="172">
        <v>0</v>
      </c>
      <c r="E155" s="24">
        <f t="shared" ref="E155" si="47">IF(C156=0,"",(C156-C155)/2)</f>
        <v>109.25</v>
      </c>
      <c r="F155" s="24">
        <f>E155+D155</f>
        <v>109.25</v>
      </c>
      <c r="G155" s="24">
        <f>E155+D156</f>
        <v>176.05</v>
      </c>
      <c r="H155" s="24">
        <f>((G155+F155)/2)/2</f>
        <v>71.325000000000003</v>
      </c>
      <c r="I155" s="24">
        <f>E155*2</f>
        <v>218.5</v>
      </c>
      <c r="J155" s="25">
        <f>H155*I155</f>
        <v>15584.512500000001</v>
      </c>
    </row>
    <row r="156" spans="1:10" x14ac:dyDescent="0.25">
      <c r="A156" s="174" t="s">
        <v>274</v>
      </c>
      <c r="B156" s="171" t="s">
        <v>325</v>
      </c>
      <c r="C156" s="171">
        <v>314.2</v>
      </c>
      <c r="D156" s="172">
        <v>66.8</v>
      </c>
      <c r="E156" s="13">
        <f t="shared" ref="E156" si="48">IF(C157=C156,(C157-C156)/2,C157-C156)</f>
        <v>0</v>
      </c>
      <c r="F156" s="13">
        <f t="shared" ref="F156" si="49">E156+D156</f>
        <v>66.8</v>
      </c>
      <c r="G156" s="13"/>
      <c r="H156" s="13">
        <f t="shared" ref="H156" si="50">(G156+F156)/2</f>
        <v>33.4</v>
      </c>
      <c r="I156" s="13">
        <f t="shared" ref="I156" si="51">E156</f>
        <v>0</v>
      </c>
      <c r="J156" s="17">
        <f t="shared" ref="J156" si="52">H156*I156</f>
        <v>0</v>
      </c>
    </row>
    <row r="157" spans="1:10" x14ac:dyDescent="0.25">
      <c r="A157" s="174" t="s">
        <v>274</v>
      </c>
      <c r="B157" s="8" t="s">
        <v>95</v>
      </c>
      <c r="C157" s="21">
        <f t="shared" ref="C157:C178" si="53">$J$152</f>
        <v>314.2</v>
      </c>
      <c r="D157" s="208"/>
      <c r="E157" s="6"/>
      <c r="F157" s="6"/>
      <c r="G157" s="6"/>
      <c r="H157" s="6"/>
      <c r="I157" s="6"/>
      <c r="J157" s="58">
        <f>SUM(J$154:J156)/$F$152</f>
        <v>71.325000000000003</v>
      </c>
    </row>
    <row r="158" spans="1:10" hidden="1" outlineLevel="1" x14ac:dyDescent="0.25">
      <c r="A158" s="174" t="s">
        <v>274</v>
      </c>
      <c r="B158" s="8" t="s">
        <v>95</v>
      </c>
      <c r="C158" s="21">
        <f t="shared" si="53"/>
        <v>314.2</v>
      </c>
      <c r="D158" s="208"/>
      <c r="E158" s="6"/>
      <c r="F158" s="6"/>
      <c r="G158" s="6"/>
      <c r="H158" s="6"/>
      <c r="I158" s="6"/>
      <c r="J158" s="58">
        <f>SUM(J$154:J157)/$F$152</f>
        <v>71.651430205949666</v>
      </c>
    </row>
    <row r="159" spans="1:10" hidden="1" outlineLevel="1" x14ac:dyDescent="0.25">
      <c r="A159" s="174" t="s">
        <v>274</v>
      </c>
      <c r="B159" s="8" t="s">
        <v>95</v>
      </c>
      <c r="C159" s="21">
        <f t="shared" si="53"/>
        <v>314.2</v>
      </c>
      <c r="D159" s="208"/>
      <c r="E159" s="6"/>
      <c r="F159" s="6"/>
      <c r="G159" s="6"/>
      <c r="H159" s="6"/>
      <c r="I159" s="6"/>
      <c r="J159" s="58">
        <f>SUM(J$154:J158)/$F$152</f>
        <v>71.979354371651951</v>
      </c>
    </row>
    <row r="160" spans="1:10" hidden="1" outlineLevel="1" x14ac:dyDescent="0.25">
      <c r="A160" s="174" t="s">
        <v>274</v>
      </c>
      <c r="B160" s="8" t="s">
        <v>95</v>
      </c>
      <c r="C160" s="21">
        <f t="shared" si="53"/>
        <v>314.2</v>
      </c>
      <c r="D160" s="208"/>
      <c r="E160" s="6"/>
      <c r="F160" s="6"/>
      <c r="G160" s="6"/>
      <c r="H160" s="6"/>
      <c r="I160" s="6"/>
      <c r="J160" s="58">
        <f>SUM(J$154:J159)/$F$152</f>
        <v>72.308779334451273</v>
      </c>
    </row>
    <row r="161" spans="1:10" hidden="1" outlineLevel="1" x14ac:dyDescent="0.25">
      <c r="A161" s="174" t="s">
        <v>274</v>
      </c>
      <c r="B161" s="8" t="s">
        <v>95</v>
      </c>
      <c r="C161" s="21">
        <f t="shared" si="53"/>
        <v>314.2</v>
      </c>
      <c r="D161" s="208"/>
      <c r="E161" s="6"/>
      <c r="F161" s="6"/>
      <c r="G161" s="6"/>
      <c r="H161" s="6"/>
      <c r="I161" s="6"/>
      <c r="J161" s="58">
        <f>SUM(J$154:J160)/$F$152</f>
        <v>72.639711962984222</v>
      </c>
    </row>
    <row r="162" spans="1:10" hidden="1" outlineLevel="1" x14ac:dyDescent="0.25">
      <c r="A162" s="174" t="s">
        <v>274</v>
      </c>
      <c r="B162" s="8" t="s">
        <v>95</v>
      </c>
      <c r="C162" s="21">
        <f t="shared" si="53"/>
        <v>314.2</v>
      </c>
      <c r="D162" s="208"/>
      <c r="E162" s="6"/>
      <c r="F162" s="6"/>
      <c r="G162" s="6"/>
      <c r="H162" s="6"/>
      <c r="I162" s="6"/>
      <c r="J162" s="58">
        <f>SUM(J$154:J161)/$F$152</f>
        <v>72.972159157322821</v>
      </c>
    </row>
    <row r="163" spans="1:10" hidden="1" outlineLevel="1" x14ac:dyDescent="0.25">
      <c r="A163" s="174" t="s">
        <v>274</v>
      </c>
      <c r="B163" s="8" t="s">
        <v>95</v>
      </c>
      <c r="C163" s="21">
        <f t="shared" si="53"/>
        <v>314.2</v>
      </c>
      <c r="D163" s="208"/>
      <c r="E163" s="6"/>
      <c r="F163" s="6"/>
      <c r="G163" s="6"/>
      <c r="H163" s="6"/>
      <c r="I163" s="6"/>
      <c r="J163" s="58">
        <f>SUM(J$154:J162)/$F$152</f>
        <v>73.306127849118354</v>
      </c>
    </row>
    <row r="164" spans="1:10" hidden="1" outlineLevel="1" x14ac:dyDescent="0.25">
      <c r="A164" s="174" t="s">
        <v>274</v>
      </c>
      <c r="B164" s="8" t="s">
        <v>95</v>
      </c>
      <c r="C164" s="21">
        <f t="shared" si="53"/>
        <v>314.2</v>
      </c>
      <c r="D164" s="208"/>
      <c r="E164" s="6"/>
      <c r="F164" s="6"/>
      <c r="G164" s="6"/>
      <c r="H164" s="6"/>
      <c r="I164" s="6"/>
      <c r="J164" s="58">
        <f>SUM(J$154:J163)/$F$152</f>
        <v>73.641625001745908</v>
      </c>
    </row>
    <row r="165" spans="1:10" hidden="1" outlineLevel="1" x14ac:dyDescent="0.25">
      <c r="A165" s="174" t="s">
        <v>274</v>
      </c>
      <c r="B165" s="8" t="s">
        <v>95</v>
      </c>
      <c r="C165" s="21">
        <f t="shared" si="53"/>
        <v>314.2</v>
      </c>
      <c r="D165" s="208"/>
      <c r="E165" s="6"/>
      <c r="F165" s="6"/>
      <c r="G165" s="6"/>
      <c r="H165" s="6"/>
      <c r="I165" s="6"/>
      <c r="J165" s="58">
        <f>SUM(J$154:J164)/$F$152</f>
        <v>73.978657610449545</v>
      </c>
    </row>
    <row r="166" spans="1:10" hidden="1" outlineLevel="1" x14ac:dyDescent="0.25">
      <c r="A166" s="174" t="s">
        <v>274</v>
      </c>
      <c r="B166" s="8" t="s">
        <v>95</v>
      </c>
      <c r="C166" s="21">
        <f t="shared" si="53"/>
        <v>314.2</v>
      </c>
      <c r="D166" s="208"/>
      <c r="E166" s="6"/>
      <c r="F166" s="6"/>
      <c r="G166" s="6"/>
      <c r="H166" s="6"/>
      <c r="I166" s="6"/>
      <c r="J166" s="58">
        <f>SUM(J$154:J165)/$F$152</f>
        <v>74.317232702488212</v>
      </c>
    </row>
    <row r="167" spans="1:10" hidden="1" outlineLevel="1" x14ac:dyDescent="0.25">
      <c r="A167" s="174" t="s">
        <v>274</v>
      </c>
      <c r="B167" s="8" t="s">
        <v>95</v>
      </c>
      <c r="C167" s="21">
        <f t="shared" si="53"/>
        <v>314.2</v>
      </c>
      <c r="D167" s="208"/>
      <c r="E167" s="6"/>
      <c r="F167" s="6"/>
      <c r="G167" s="6"/>
      <c r="H167" s="6"/>
      <c r="I167" s="6"/>
      <c r="J167" s="58">
        <f>SUM(J$154:J166)/$F$152</f>
        <v>74.657357337282207</v>
      </c>
    </row>
    <row r="168" spans="1:10" hidden="1" outlineLevel="1" x14ac:dyDescent="0.25">
      <c r="A168" s="174" t="s">
        <v>274</v>
      </c>
      <c r="B168" s="8" t="s">
        <v>95</v>
      </c>
      <c r="C168" s="21">
        <f t="shared" si="53"/>
        <v>314.2</v>
      </c>
      <c r="D168" s="208"/>
      <c r="E168" s="6"/>
      <c r="F168" s="6"/>
      <c r="G168" s="6"/>
      <c r="H168" s="6"/>
      <c r="I168" s="6"/>
      <c r="J168" s="58">
        <f>SUM(J$154:J167)/$F$152</f>
        <v>74.99903860656039</v>
      </c>
    </row>
    <row r="169" spans="1:10" hidden="1" outlineLevel="1" x14ac:dyDescent="0.25">
      <c r="A169" s="174" t="s">
        <v>274</v>
      </c>
      <c r="B169" s="8" t="s">
        <v>95</v>
      </c>
      <c r="C169" s="21">
        <f t="shared" si="53"/>
        <v>314.2</v>
      </c>
      <c r="D169" s="208"/>
      <c r="E169" s="6"/>
      <c r="F169" s="6"/>
      <c r="G169" s="6"/>
      <c r="H169" s="6"/>
      <c r="I169" s="6"/>
      <c r="J169" s="58">
        <f>SUM(J$154:J168)/$F$152</f>
        <v>75.342283634508036</v>
      </c>
    </row>
    <row r="170" spans="1:10" hidden="1" outlineLevel="1" x14ac:dyDescent="0.25">
      <c r="A170" s="174" t="s">
        <v>274</v>
      </c>
      <c r="B170" s="8" t="s">
        <v>95</v>
      </c>
      <c r="C170" s="21">
        <f t="shared" si="53"/>
        <v>314.2</v>
      </c>
      <c r="D170" s="208"/>
      <c r="E170" s="6"/>
      <c r="F170" s="6"/>
      <c r="G170" s="6"/>
      <c r="H170" s="6"/>
      <c r="I170" s="6"/>
      <c r="J170" s="58">
        <f>SUM(J$154:J169)/$F$152</f>
        <v>75.687099577915404</v>
      </c>
    </row>
    <row r="171" spans="1:10" hidden="1" outlineLevel="1" x14ac:dyDescent="0.25">
      <c r="A171" s="174" t="s">
        <v>274</v>
      </c>
      <c r="B171" s="8" t="s">
        <v>95</v>
      </c>
      <c r="C171" s="21">
        <f t="shared" si="53"/>
        <v>314.2</v>
      </c>
      <c r="D171" s="208"/>
      <c r="E171" s="6"/>
      <c r="F171" s="6"/>
      <c r="G171" s="6"/>
      <c r="H171" s="6"/>
      <c r="I171" s="6"/>
      <c r="J171" s="58">
        <f>SUM(J$154:J170)/$F$152</f>
        <v>76.033493626326901</v>
      </c>
    </row>
    <row r="172" spans="1:10" hidden="1" outlineLevel="1" x14ac:dyDescent="0.25">
      <c r="A172" s="174" t="s">
        <v>274</v>
      </c>
      <c r="B172" s="8" t="s">
        <v>95</v>
      </c>
      <c r="C172" s="21">
        <f t="shared" si="53"/>
        <v>314.2</v>
      </c>
      <c r="D172" s="208"/>
      <c r="E172" s="6"/>
      <c r="F172" s="6"/>
      <c r="G172" s="6"/>
      <c r="H172" s="6"/>
      <c r="I172" s="6"/>
      <c r="J172" s="58">
        <f>SUM(J$154:J171)/$F$152</f>
        <v>76.381473002191115</v>
      </c>
    </row>
    <row r="173" spans="1:10" hidden="1" outlineLevel="1" x14ac:dyDescent="0.25">
      <c r="A173" s="174" t="s">
        <v>274</v>
      </c>
      <c r="B173" s="8" t="s">
        <v>95</v>
      </c>
      <c r="C173" s="21">
        <f t="shared" si="53"/>
        <v>314.2</v>
      </c>
      <c r="D173" s="208"/>
      <c r="E173" s="6"/>
      <c r="F173" s="6"/>
      <c r="G173" s="6"/>
      <c r="H173" s="6"/>
      <c r="I173" s="6"/>
      <c r="J173" s="58">
        <f>SUM(J$154:J172)/$F$152</f>
        <v>76.731044961011207</v>
      </c>
    </row>
    <row r="174" spans="1:10" hidden="1" outlineLevel="1" x14ac:dyDescent="0.25">
      <c r="A174" s="174" t="s">
        <v>274</v>
      </c>
      <c r="B174" s="8" t="s">
        <v>95</v>
      </c>
      <c r="C174" s="21">
        <f t="shared" si="53"/>
        <v>314.2</v>
      </c>
      <c r="D174" s="208"/>
      <c r="E174" s="6"/>
      <c r="F174" s="6"/>
      <c r="G174" s="6"/>
      <c r="H174" s="6"/>
      <c r="I174" s="6"/>
      <c r="J174" s="58">
        <f>SUM(J$154:J173)/$F$152</f>
        <v>77.082216791496393</v>
      </c>
    </row>
    <row r="175" spans="1:10" hidden="1" outlineLevel="1" x14ac:dyDescent="0.25">
      <c r="A175" s="174" t="s">
        <v>274</v>
      </c>
      <c r="B175" s="8" t="s">
        <v>95</v>
      </c>
      <c r="C175" s="21">
        <f t="shared" si="53"/>
        <v>314.2</v>
      </c>
      <c r="D175" s="208"/>
      <c r="E175" s="6"/>
      <c r="F175" s="6"/>
      <c r="G175" s="6"/>
      <c r="H175" s="6"/>
      <c r="I175" s="6"/>
      <c r="J175" s="58">
        <f>SUM(J$154:J174)/$F$152</f>
        <v>77.434995815713762</v>
      </c>
    </row>
    <row r="176" spans="1:10" hidden="1" outlineLevel="1" x14ac:dyDescent="0.25">
      <c r="A176" s="174" t="s">
        <v>274</v>
      </c>
      <c r="B176" s="8" t="s">
        <v>95</v>
      </c>
      <c r="C176" s="21">
        <f t="shared" si="53"/>
        <v>314.2</v>
      </c>
      <c r="D176" s="208"/>
      <c r="E176" s="6"/>
      <c r="F176" s="6"/>
      <c r="G176" s="6"/>
      <c r="H176" s="6"/>
      <c r="I176" s="6"/>
      <c r="J176" s="58">
        <f>SUM(J$154:J175)/$F$152</f>
        <v>77.789389389241052</v>
      </c>
    </row>
    <row r="177" spans="1:10" hidden="1" outlineLevel="1" x14ac:dyDescent="0.25">
      <c r="A177" s="174" t="s">
        <v>274</v>
      </c>
      <c r="B177" s="8" t="s">
        <v>95</v>
      </c>
      <c r="C177" s="21">
        <f t="shared" si="53"/>
        <v>314.2</v>
      </c>
      <c r="D177" s="208"/>
      <c r="E177" s="6"/>
      <c r="F177" s="6"/>
      <c r="G177" s="6"/>
      <c r="H177" s="6"/>
      <c r="I177" s="6"/>
      <c r="J177" s="58">
        <f>SUM(J$154:J176)/$F$152</f>
        <v>78.145404901319964</v>
      </c>
    </row>
    <row r="178" spans="1:10" hidden="1" outlineLevel="1" x14ac:dyDescent="0.25">
      <c r="A178" s="174" t="s">
        <v>274</v>
      </c>
      <c r="B178" s="8" t="s">
        <v>95</v>
      </c>
      <c r="C178" s="21">
        <f t="shared" si="53"/>
        <v>314.2</v>
      </c>
      <c r="D178" s="208"/>
      <c r="E178" s="6"/>
      <c r="F178" s="6"/>
      <c r="G178" s="6"/>
      <c r="H178" s="6"/>
      <c r="I178" s="6"/>
      <c r="J178" s="58">
        <f>SUM(J$154:J177)/$F$152</f>
        <v>78.503049775010211</v>
      </c>
    </row>
    <row r="179" spans="1:10" hidden="1" outlineLevel="1" x14ac:dyDescent="0.25">
      <c r="A179" s="174"/>
      <c r="B179" s="8" t="s">
        <v>95</v>
      </c>
      <c r="C179" s="21">
        <f>$J$152</f>
        <v>314.2</v>
      </c>
      <c r="E179" s="6"/>
      <c r="F179" s="6"/>
      <c r="G179" s="6"/>
      <c r="H179" s="6"/>
      <c r="I179" s="6"/>
      <c r="J179" s="58">
        <f>SUM(J$154:J178)/$F$152</f>
        <v>78.862331467344347</v>
      </c>
    </row>
    <row r="180" spans="1:10" collapsed="1" x14ac:dyDescent="0.25"/>
  </sheetData>
  <mergeCells count="6">
    <mergeCell ref="A152:D152"/>
    <mergeCell ref="A7:D7"/>
    <mergeCell ref="A36:D36"/>
    <mergeCell ref="A65:D65"/>
    <mergeCell ref="A94:D94"/>
    <mergeCell ref="A123:D123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80"/>
  <sheetViews>
    <sheetView zoomScale="85" zoomScaleNormal="85" workbookViewId="0">
      <pane ySplit="3" topLeftCell="A4" activePane="bottomLeft" state="frozen"/>
      <selection activeCell="F196" sqref="F196"/>
      <selection pane="bottomLeft" activeCell="G3" sqref="G3"/>
    </sheetView>
  </sheetViews>
  <sheetFormatPr defaultRowHeight="15" outlineLevelRow="1" x14ac:dyDescent="0.25"/>
  <cols>
    <col min="1" max="1" width="10.7109375" customWidth="1"/>
    <col min="2" max="2" width="23" bestFit="1" customWidth="1"/>
    <col min="3" max="3" width="9.42578125" bestFit="1" customWidth="1"/>
    <col min="4" max="4" width="9.5703125" bestFit="1" customWidth="1"/>
    <col min="5" max="5" width="22.5703125" bestFit="1" customWidth="1"/>
    <col min="6" max="7" width="22.42578125" bestFit="1" customWidth="1"/>
    <col min="8" max="8" width="15.85546875" bestFit="1" customWidth="1"/>
    <col min="9" max="9" width="11.42578125" bestFit="1" customWidth="1"/>
    <col min="10" max="10" width="20.85546875" bestFit="1" customWidth="1"/>
  </cols>
  <sheetData>
    <row r="1" spans="1:10" x14ac:dyDescent="0.25">
      <c r="A1" s="112"/>
      <c r="B1" s="136">
        <v>1</v>
      </c>
      <c r="C1" s="136">
        <v>2</v>
      </c>
      <c r="D1" s="136">
        <v>3</v>
      </c>
      <c r="E1" s="136">
        <v>6</v>
      </c>
      <c r="F1" s="136">
        <v>5</v>
      </c>
      <c r="G1" s="136">
        <v>8</v>
      </c>
    </row>
    <row r="2" spans="1:10" x14ac:dyDescent="0.25">
      <c r="A2" s="30" t="s">
        <v>216</v>
      </c>
      <c r="B2" s="30" t="s">
        <v>29</v>
      </c>
      <c r="C2" s="30" t="s">
        <v>151</v>
      </c>
      <c r="D2" s="30" t="s">
        <v>16</v>
      </c>
      <c r="E2" s="30" t="s">
        <v>21</v>
      </c>
      <c r="F2" s="30" t="s">
        <v>61</v>
      </c>
      <c r="G2" s="30" t="s">
        <v>274</v>
      </c>
    </row>
    <row r="3" spans="1:10" x14ac:dyDescent="0.25">
      <c r="A3" s="123"/>
      <c r="B3" s="20">
        <f>J18</f>
        <v>19.862613041408849</v>
      </c>
      <c r="C3" s="15">
        <f>J45</f>
        <v>21.693871965730605</v>
      </c>
      <c r="D3" s="15">
        <f>J69</f>
        <v>95.530176106615897</v>
      </c>
      <c r="E3" s="15">
        <f>J98</f>
        <v>95.530176106615897</v>
      </c>
      <c r="F3" s="15">
        <f>J136</f>
        <v>21.928165159447882</v>
      </c>
      <c r="G3" s="15">
        <f>J158</f>
        <v>263.01411232746307</v>
      </c>
    </row>
    <row r="4" spans="1:10" x14ac:dyDescent="0.25">
      <c r="A4" s="123"/>
      <c r="B4" s="123"/>
    </row>
    <row r="5" spans="1:10" x14ac:dyDescent="0.25">
      <c r="A5" s="123"/>
      <c r="B5" s="123"/>
    </row>
    <row r="6" spans="1:10" x14ac:dyDescent="0.25">
      <c r="A6" s="123"/>
      <c r="B6" s="123"/>
    </row>
    <row r="7" spans="1:10" ht="18.75" x14ac:dyDescent="0.3">
      <c r="A7" s="339" t="s">
        <v>560</v>
      </c>
      <c r="B7" s="339"/>
      <c r="C7" s="339"/>
      <c r="D7" s="339"/>
      <c r="E7" s="112" t="s">
        <v>54</v>
      </c>
      <c r="F7" s="126">
        <f>J7-H7</f>
        <v>210.1</v>
      </c>
      <c r="G7" s="122" t="s">
        <v>97</v>
      </c>
      <c r="H7" s="127">
        <v>0</v>
      </c>
      <c r="I7" s="122" t="s">
        <v>98</v>
      </c>
      <c r="J7" s="23">
        <v>210.1</v>
      </c>
    </row>
    <row r="8" spans="1:10" x14ac:dyDescent="0.25">
      <c r="A8" s="124"/>
      <c r="B8" s="124" t="s">
        <v>7</v>
      </c>
      <c r="C8" s="124" t="s">
        <v>47</v>
      </c>
      <c r="D8" s="124" t="s">
        <v>24</v>
      </c>
      <c r="E8" s="124" t="s">
        <v>49</v>
      </c>
      <c r="F8" s="124" t="s">
        <v>50</v>
      </c>
      <c r="G8" s="124" t="s">
        <v>50</v>
      </c>
      <c r="H8" s="124" t="s">
        <v>51</v>
      </c>
      <c r="I8" s="124" t="s">
        <v>52</v>
      </c>
      <c r="J8" s="16" t="s">
        <v>53</v>
      </c>
    </row>
    <row r="9" spans="1:10" x14ac:dyDescent="0.25">
      <c r="A9" s="124"/>
      <c r="B9" s="8" t="s">
        <v>96</v>
      </c>
      <c r="C9" s="12">
        <f>$H7</f>
        <v>0</v>
      </c>
      <c r="D9" s="12"/>
      <c r="E9" s="327">
        <f>IF(C10=C9,(C10-C9)/2, C10-C9)</f>
        <v>4.0999999999999996</v>
      </c>
      <c r="F9" s="327">
        <f t="shared" ref="F9" si="0">E9+D9</f>
        <v>4.0999999999999996</v>
      </c>
      <c r="G9" s="327">
        <f>IF(C10&gt;=J7,D10,0)</f>
        <v>0</v>
      </c>
      <c r="H9" s="13">
        <f>(G9+F9)/2</f>
        <v>2.0499999999999998</v>
      </c>
      <c r="I9" s="13">
        <f>E9</f>
        <v>4.0999999999999996</v>
      </c>
      <c r="J9" s="17">
        <f>H9*I9</f>
        <v>8.4049999999999994</v>
      </c>
    </row>
    <row r="10" spans="1:10" x14ac:dyDescent="0.25">
      <c r="A10" s="124" t="s">
        <v>29</v>
      </c>
      <c r="B10" s="306" t="s">
        <v>177</v>
      </c>
      <c r="C10" s="307">
        <v>4.0999999999999996</v>
      </c>
      <c r="D10" s="307">
        <v>0</v>
      </c>
      <c r="E10" s="24">
        <f t="shared" ref="E10:E14" si="1">IF(C11=0,"",(C11-C10)/2)</f>
        <v>6.549999999999998</v>
      </c>
      <c r="F10" s="24">
        <f>E10+D10</f>
        <v>6.549999999999998</v>
      </c>
      <c r="G10" s="24">
        <f>E10+D11</f>
        <v>6.549999999999998</v>
      </c>
      <c r="H10" s="24">
        <f>((G10+F10)/2)/2</f>
        <v>3.274999999999999</v>
      </c>
      <c r="I10" s="24">
        <f>E10*2</f>
        <v>13.099999999999996</v>
      </c>
      <c r="J10" s="25">
        <f>H10*I10</f>
        <v>42.902499999999975</v>
      </c>
    </row>
    <row r="11" spans="1:10" x14ac:dyDescent="0.25">
      <c r="A11" s="124" t="s">
        <v>29</v>
      </c>
      <c r="B11" s="306" t="s">
        <v>272</v>
      </c>
      <c r="C11" s="307">
        <v>17.199999999999996</v>
      </c>
      <c r="D11" s="307">
        <v>0</v>
      </c>
      <c r="E11" s="24">
        <f t="shared" si="1"/>
        <v>8.5500000000000007</v>
      </c>
      <c r="F11" s="24">
        <f>E11+D11</f>
        <v>8.5500000000000007</v>
      </c>
      <c r="G11" s="24">
        <f t="shared" ref="G11:G14" si="2">E11+D12</f>
        <v>8.5500000000000007</v>
      </c>
      <c r="H11" s="24">
        <f t="shared" ref="H11:H14" si="3">((G11+F11)/2)/2</f>
        <v>4.2750000000000004</v>
      </c>
      <c r="I11" s="24">
        <f t="shared" ref="I11:I14" si="4">E11*2</f>
        <v>17.100000000000001</v>
      </c>
      <c r="J11" s="25">
        <f t="shared" ref="J11:J14" si="5">H11*I11</f>
        <v>73.102500000000006</v>
      </c>
    </row>
    <row r="12" spans="1:10" x14ac:dyDescent="0.25">
      <c r="A12" s="124" t="s">
        <v>29</v>
      </c>
      <c r="B12" s="306" t="s">
        <v>179</v>
      </c>
      <c r="C12" s="307">
        <v>34.299999999999997</v>
      </c>
      <c r="D12" s="307">
        <v>0</v>
      </c>
      <c r="E12" s="24">
        <f t="shared" si="1"/>
        <v>11.850000000000001</v>
      </c>
      <c r="F12" s="24">
        <f>E12+D12</f>
        <v>11.850000000000001</v>
      </c>
      <c r="G12" s="24">
        <f t="shared" si="2"/>
        <v>31.85</v>
      </c>
      <c r="H12" s="24">
        <f t="shared" si="3"/>
        <v>10.925000000000001</v>
      </c>
      <c r="I12" s="24">
        <f t="shared" si="4"/>
        <v>23.700000000000003</v>
      </c>
      <c r="J12" s="25">
        <f t="shared" si="5"/>
        <v>258.92250000000007</v>
      </c>
    </row>
    <row r="13" spans="1:10" x14ac:dyDescent="0.25">
      <c r="A13" s="124" t="s">
        <v>29</v>
      </c>
      <c r="B13" s="306" t="s">
        <v>717</v>
      </c>
      <c r="C13" s="307">
        <v>58</v>
      </c>
      <c r="D13" s="307">
        <v>20</v>
      </c>
      <c r="E13" s="24">
        <f t="shared" si="1"/>
        <v>25.049999999999997</v>
      </c>
      <c r="F13" s="24">
        <f>E13+D13</f>
        <v>45.05</v>
      </c>
      <c r="G13" s="24">
        <f t="shared" si="2"/>
        <v>25.049999999999997</v>
      </c>
      <c r="H13" s="24">
        <f t="shared" si="3"/>
        <v>17.524999999999999</v>
      </c>
      <c r="I13" s="24">
        <f t="shared" si="4"/>
        <v>50.099999999999994</v>
      </c>
      <c r="J13" s="25">
        <f t="shared" si="5"/>
        <v>878.00249999999983</v>
      </c>
    </row>
    <row r="14" spans="1:10" x14ac:dyDescent="0.25">
      <c r="A14" s="124" t="s">
        <v>29</v>
      </c>
      <c r="B14" s="306" t="s">
        <v>182</v>
      </c>
      <c r="C14" s="307">
        <v>108.1</v>
      </c>
      <c r="D14" s="307">
        <v>0</v>
      </c>
      <c r="E14" s="24">
        <f t="shared" si="1"/>
        <v>28.799999999999997</v>
      </c>
      <c r="F14" s="24">
        <f>E14+D14</f>
        <v>28.799999999999997</v>
      </c>
      <c r="G14" s="24">
        <f t="shared" si="2"/>
        <v>40.299999999999997</v>
      </c>
      <c r="H14" s="24">
        <f t="shared" si="3"/>
        <v>17.274999999999999</v>
      </c>
      <c r="I14" s="24">
        <f t="shared" si="4"/>
        <v>57.599999999999994</v>
      </c>
      <c r="J14" s="25">
        <f t="shared" si="5"/>
        <v>995.03999999999985</v>
      </c>
    </row>
    <row r="15" spans="1:10" x14ac:dyDescent="0.25">
      <c r="A15" s="124" t="s">
        <v>29</v>
      </c>
      <c r="B15" s="306" t="s">
        <v>721</v>
      </c>
      <c r="C15" s="307">
        <v>165.7</v>
      </c>
      <c r="D15" s="307">
        <v>11.5</v>
      </c>
      <c r="E15" s="317">
        <f t="shared" ref="E15:E16" si="6">IF(C16=0,"",(C16-C15)/2)</f>
        <v>22.200000000000003</v>
      </c>
      <c r="F15" s="317">
        <f t="shared" ref="F15:F16" si="7">E15+D15</f>
        <v>33.700000000000003</v>
      </c>
      <c r="G15" s="317">
        <f t="shared" ref="G15:G16" si="8">E15+D16</f>
        <v>36.6</v>
      </c>
      <c r="H15" s="317">
        <f t="shared" ref="H15:H16" si="9">((G15+F15)/2)/2</f>
        <v>17.575000000000003</v>
      </c>
      <c r="I15" s="317">
        <f t="shared" ref="I15:I16" si="10">E15*2</f>
        <v>44.400000000000006</v>
      </c>
      <c r="J15" s="318">
        <f t="shared" ref="J15:J16" si="11">H15*I15</f>
        <v>780.33000000000027</v>
      </c>
    </row>
    <row r="16" spans="1:10" x14ac:dyDescent="0.25">
      <c r="A16" s="124" t="s">
        <v>29</v>
      </c>
      <c r="B16" s="306" t="s">
        <v>185</v>
      </c>
      <c r="C16" s="307">
        <v>210.1</v>
      </c>
      <c r="D16" s="307">
        <v>14.4</v>
      </c>
      <c r="E16" s="317">
        <f t="shared" si="6"/>
        <v>18.299999999999997</v>
      </c>
      <c r="F16" s="317">
        <f t="shared" si="7"/>
        <v>32.699999999999996</v>
      </c>
      <c r="G16" s="317">
        <f t="shared" si="8"/>
        <v>18.299999999999997</v>
      </c>
      <c r="H16" s="317">
        <f t="shared" si="9"/>
        <v>12.749999999999998</v>
      </c>
      <c r="I16" s="317">
        <f t="shared" si="10"/>
        <v>36.599999999999994</v>
      </c>
      <c r="J16" s="318">
        <f t="shared" si="11"/>
        <v>466.64999999999986</v>
      </c>
    </row>
    <row r="17" spans="1:10" x14ac:dyDescent="0.25">
      <c r="A17" s="124" t="s">
        <v>29</v>
      </c>
      <c r="B17" s="306" t="s">
        <v>186</v>
      </c>
      <c r="C17" s="307">
        <v>246.7</v>
      </c>
      <c r="D17" s="307">
        <v>0</v>
      </c>
      <c r="E17" s="312">
        <f t="shared" ref="E17" si="12">IF(C18=C17,(C18-C17)/2,C18-C17)</f>
        <v>-36.599999999999994</v>
      </c>
      <c r="F17" s="312">
        <f t="shared" ref="F17" si="13">E17+D17</f>
        <v>-36.599999999999994</v>
      </c>
      <c r="G17" s="312"/>
      <c r="H17" s="312">
        <f t="shared" ref="H17" si="14">(G17+F17)/2</f>
        <v>-18.299999999999997</v>
      </c>
      <c r="I17" s="312">
        <f t="shared" ref="I17" si="15">E17</f>
        <v>-36.599999999999994</v>
      </c>
      <c r="J17" s="314">
        <f t="shared" ref="J17" si="16">H17*I17</f>
        <v>669.77999999999975</v>
      </c>
    </row>
    <row r="18" spans="1:10" x14ac:dyDescent="0.25">
      <c r="A18" s="124" t="s">
        <v>29</v>
      </c>
      <c r="B18" s="8" t="s">
        <v>95</v>
      </c>
      <c r="C18" s="21">
        <f t="shared" ref="C18:C33" si="17">$J$7</f>
        <v>210.1</v>
      </c>
      <c r="D18" s="122"/>
      <c r="E18" s="6"/>
      <c r="F18" s="6"/>
      <c r="G18" s="6"/>
      <c r="H18" s="6"/>
      <c r="I18" s="6"/>
      <c r="J18" s="58">
        <f>SUM(J$9:J17)/$F$7</f>
        <v>19.862613041408849</v>
      </c>
    </row>
    <row r="19" spans="1:10" hidden="1" outlineLevel="1" x14ac:dyDescent="0.25">
      <c r="A19" s="124" t="s">
        <v>29</v>
      </c>
      <c r="B19" s="8" t="s">
        <v>95</v>
      </c>
      <c r="C19" s="21">
        <f t="shared" si="17"/>
        <v>210.1</v>
      </c>
      <c r="D19" s="122"/>
      <c r="E19" s="6"/>
      <c r="F19" s="6"/>
      <c r="G19" s="6"/>
      <c r="H19" s="6"/>
      <c r="I19" s="6"/>
      <c r="J19" s="58">
        <f>SUM(J$9:J18)/$F$7</f>
        <v>19.957151894533119</v>
      </c>
    </row>
    <row r="20" spans="1:10" hidden="1" outlineLevel="1" x14ac:dyDescent="0.25">
      <c r="A20" s="124" t="s">
        <v>29</v>
      </c>
      <c r="B20" s="8" t="s">
        <v>95</v>
      </c>
      <c r="C20" s="21">
        <f t="shared" si="17"/>
        <v>210.1</v>
      </c>
      <c r="D20" s="122"/>
      <c r="E20" s="6"/>
      <c r="F20" s="6"/>
      <c r="G20" s="6"/>
      <c r="H20" s="6"/>
      <c r="I20" s="6"/>
      <c r="J20" s="58">
        <f>SUM(J$9:J19)/$F$7</f>
        <v>20.05214071840048</v>
      </c>
    </row>
    <row r="21" spans="1:10" hidden="1" outlineLevel="1" x14ac:dyDescent="0.25">
      <c r="A21" s="124" t="s">
        <v>29</v>
      </c>
      <c r="B21" s="8" t="s">
        <v>95</v>
      </c>
      <c r="C21" s="21">
        <f t="shared" si="17"/>
        <v>210.1</v>
      </c>
      <c r="D21" s="122"/>
      <c r="E21" s="6"/>
      <c r="F21" s="6"/>
      <c r="G21" s="6"/>
      <c r="H21" s="6"/>
      <c r="I21" s="6"/>
      <c r="J21" s="58">
        <f>SUM(J$9:J20)/$F$7</f>
        <v>20.147581654708908</v>
      </c>
    </row>
    <row r="22" spans="1:10" hidden="1" outlineLevel="1" x14ac:dyDescent="0.25">
      <c r="A22" s="124" t="s">
        <v>29</v>
      </c>
      <c r="B22" s="8" t="s">
        <v>95</v>
      </c>
      <c r="C22" s="21">
        <f t="shared" si="17"/>
        <v>210.1</v>
      </c>
      <c r="D22" s="122"/>
      <c r="E22" s="6"/>
      <c r="F22" s="6"/>
      <c r="G22" s="6"/>
      <c r="H22" s="6"/>
      <c r="I22" s="6"/>
      <c r="J22" s="58">
        <f>SUM(J$9:J21)/$F$7</f>
        <v>20.243476855350075</v>
      </c>
    </row>
    <row r="23" spans="1:10" hidden="1" outlineLevel="1" x14ac:dyDescent="0.25">
      <c r="A23" s="124" t="s">
        <v>29</v>
      </c>
      <c r="B23" s="8" t="s">
        <v>95</v>
      </c>
      <c r="C23" s="21">
        <f t="shared" si="17"/>
        <v>210.1</v>
      </c>
      <c r="D23" s="122"/>
      <c r="E23" s="6"/>
      <c r="F23" s="6"/>
      <c r="G23" s="6"/>
      <c r="H23" s="6"/>
      <c r="I23" s="6"/>
      <c r="J23" s="58">
        <f>SUM(J$9:J22)/$F$7</f>
        <v>20.339828482457882</v>
      </c>
    </row>
    <row r="24" spans="1:10" hidden="1" outlineLevel="1" x14ac:dyDescent="0.25">
      <c r="A24" s="124" t="s">
        <v>29</v>
      </c>
      <c r="B24" s="8" t="s">
        <v>95</v>
      </c>
      <c r="C24" s="21">
        <f t="shared" si="17"/>
        <v>210.1</v>
      </c>
      <c r="D24" s="122"/>
      <c r="E24" s="6"/>
      <c r="F24" s="6"/>
      <c r="G24" s="6"/>
      <c r="H24" s="6"/>
      <c r="I24" s="6"/>
      <c r="J24" s="58">
        <f>SUM(J$9:J23)/$F$7</f>
        <v>20.436638708457206</v>
      </c>
    </row>
    <row r="25" spans="1:10" hidden="1" outlineLevel="1" x14ac:dyDescent="0.25">
      <c r="A25" s="124" t="s">
        <v>29</v>
      </c>
      <c r="B25" s="8" t="s">
        <v>95</v>
      </c>
      <c r="C25" s="21">
        <f t="shared" si="17"/>
        <v>210.1</v>
      </c>
      <c r="D25" s="122"/>
      <c r="E25" s="6"/>
      <c r="F25" s="6"/>
      <c r="G25" s="6"/>
      <c r="H25" s="6"/>
      <c r="I25" s="6"/>
      <c r="J25" s="58">
        <f>SUM(J$9:J24)/$F$7</f>
        <v>20.533909716112881</v>
      </c>
    </row>
    <row r="26" spans="1:10" hidden="1" outlineLevel="1" x14ac:dyDescent="0.25">
      <c r="A26" s="124" t="s">
        <v>29</v>
      </c>
      <c r="B26" s="8" t="s">
        <v>95</v>
      </c>
      <c r="C26" s="21">
        <f t="shared" si="17"/>
        <v>210.1</v>
      </c>
      <c r="D26" s="122"/>
      <c r="E26" s="6"/>
      <c r="F26" s="6"/>
      <c r="G26" s="6"/>
      <c r="H26" s="6"/>
      <c r="I26" s="6"/>
      <c r="J26" s="58">
        <f>SUM(J$9:J25)/$F$7</f>
        <v>20.631643698578912</v>
      </c>
    </row>
    <row r="27" spans="1:10" hidden="1" outlineLevel="1" x14ac:dyDescent="0.25">
      <c r="A27" s="124" t="s">
        <v>29</v>
      </c>
      <c r="B27" s="8" t="s">
        <v>95</v>
      </c>
      <c r="C27" s="21">
        <f t="shared" si="17"/>
        <v>210.1</v>
      </c>
      <c r="D27" s="122"/>
      <c r="E27" s="6"/>
      <c r="F27" s="6"/>
      <c r="G27" s="6"/>
      <c r="H27" s="6"/>
      <c r="I27" s="6"/>
      <c r="J27" s="58">
        <f>SUM(J$9:J26)/$F$7</f>
        <v>20.729842859447924</v>
      </c>
    </row>
    <row r="28" spans="1:10" hidden="1" outlineLevel="1" x14ac:dyDescent="0.25">
      <c r="A28" s="124" t="s">
        <v>29</v>
      </c>
      <c r="B28" s="8" t="s">
        <v>95</v>
      </c>
      <c r="C28" s="21">
        <f t="shared" si="17"/>
        <v>210.1</v>
      </c>
      <c r="D28" s="122"/>
      <c r="E28" s="6"/>
      <c r="F28" s="6"/>
      <c r="G28" s="6"/>
      <c r="H28" s="6"/>
      <c r="I28" s="6"/>
      <c r="J28" s="58">
        <f>SUM(J$9:J27)/$F$7</f>
        <v>20.828509412800837</v>
      </c>
    </row>
    <row r="29" spans="1:10" hidden="1" outlineLevel="1" x14ac:dyDescent="0.25">
      <c r="A29" s="124" t="s">
        <v>29</v>
      </c>
      <c r="B29" s="8" t="s">
        <v>95</v>
      </c>
      <c r="C29" s="21">
        <f t="shared" si="17"/>
        <v>210.1</v>
      </c>
      <c r="D29" s="122"/>
      <c r="E29" s="6"/>
      <c r="F29" s="6"/>
      <c r="G29" s="6"/>
      <c r="H29" s="6"/>
      <c r="I29" s="6"/>
      <c r="J29" s="58">
        <f>SUM(J$9:J28)/$F$7</f>
        <v>20.927645583256815</v>
      </c>
    </row>
    <row r="30" spans="1:10" hidden="1" outlineLevel="1" x14ac:dyDescent="0.25">
      <c r="A30" s="124" t="s">
        <v>29</v>
      </c>
      <c r="B30" s="8" t="s">
        <v>95</v>
      </c>
      <c r="C30" s="21">
        <f t="shared" si="17"/>
        <v>210.1</v>
      </c>
      <c r="D30" s="122"/>
      <c r="E30" s="6"/>
      <c r="F30" s="6"/>
      <c r="G30" s="6"/>
      <c r="H30" s="6"/>
      <c r="I30" s="6"/>
      <c r="J30" s="58">
        <f>SUM(J$9:J29)/$F$7</f>
        <v>21.027253606023386</v>
      </c>
    </row>
    <row r="31" spans="1:10" hidden="1" outlineLevel="1" x14ac:dyDescent="0.25">
      <c r="A31" s="124" t="s">
        <v>29</v>
      </c>
      <c r="B31" s="8" t="s">
        <v>95</v>
      </c>
      <c r="C31" s="21">
        <f t="shared" si="17"/>
        <v>210.1</v>
      </c>
      <c r="D31" s="122"/>
      <c r="E31" s="6"/>
      <c r="F31" s="6"/>
      <c r="G31" s="6"/>
      <c r="H31" s="6"/>
      <c r="I31" s="6"/>
      <c r="J31" s="58">
        <f>SUM(J$9:J30)/$F$7</f>
        <v>21.127335726946871</v>
      </c>
    </row>
    <row r="32" spans="1:10" hidden="1" outlineLevel="1" x14ac:dyDescent="0.25">
      <c r="A32" s="124" t="s">
        <v>29</v>
      </c>
      <c r="B32" s="8" t="s">
        <v>95</v>
      </c>
      <c r="C32" s="21">
        <f t="shared" si="17"/>
        <v>210.1</v>
      </c>
      <c r="D32" s="122"/>
      <c r="E32" s="6"/>
      <c r="F32" s="6"/>
      <c r="G32" s="6"/>
      <c r="H32" s="6"/>
      <c r="I32" s="6"/>
      <c r="J32" s="58">
        <f>SUM(J$9:J31)/$F$7</f>
        <v>21.22789420256299</v>
      </c>
    </row>
    <row r="33" spans="1:10" hidden="1" outlineLevel="1" x14ac:dyDescent="0.25">
      <c r="A33" s="124"/>
      <c r="B33" s="8" t="s">
        <v>95</v>
      </c>
      <c r="C33" s="21">
        <f t="shared" si="17"/>
        <v>210.1</v>
      </c>
      <c r="D33" s="122"/>
      <c r="E33" s="6"/>
      <c r="F33" s="6"/>
      <c r="G33" s="6"/>
      <c r="H33" s="6"/>
      <c r="I33" s="6"/>
      <c r="J33" s="58">
        <f>SUM(J$9:J32)/$F$7</f>
        <v>21.328931300147772</v>
      </c>
    </row>
    <row r="34" spans="1:10" hidden="1" outlineLevel="1" x14ac:dyDescent="0.25">
      <c r="A34" s="124"/>
      <c r="B34" s="8" t="s">
        <v>95</v>
      </c>
      <c r="C34" s="21">
        <f>$J$7</f>
        <v>210.1</v>
      </c>
      <c r="D34" s="122"/>
      <c r="E34" s="6"/>
      <c r="F34" s="6"/>
      <c r="G34" s="6"/>
      <c r="H34" s="6"/>
      <c r="I34" s="6"/>
      <c r="J34" s="58">
        <f>SUM(J$9:J33)/$F$7</f>
        <v>21.430449297768657</v>
      </c>
    </row>
    <row r="35" spans="1:10" collapsed="1" x14ac:dyDescent="0.25">
      <c r="A35" s="122"/>
      <c r="B35" s="122"/>
      <c r="C35" s="122"/>
      <c r="D35" s="122"/>
      <c r="E35" s="122"/>
      <c r="F35" s="122"/>
      <c r="G35" s="122"/>
      <c r="H35" s="122"/>
      <c r="I35" s="122"/>
      <c r="J35" s="122"/>
    </row>
    <row r="36" spans="1:10" ht="18.75" x14ac:dyDescent="0.3">
      <c r="A36" s="339"/>
      <c r="B36" s="339"/>
      <c r="C36" s="339"/>
      <c r="D36" s="339"/>
      <c r="E36" s="112" t="s">
        <v>54</v>
      </c>
      <c r="F36" s="126">
        <f>J36-H36</f>
        <v>210.1</v>
      </c>
      <c r="G36" s="122" t="s">
        <v>97</v>
      </c>
      <c r="H36" s="38">
        <f>H7</f>
        <v>0</v>
      </c>
      <c r="I36" s="122" t="s">
        <v>98</v>
      </c>
      <c r="J36" s="59">
        <f>J7</f>
        <v>210.1</v>
      </c>
    </row>
    <row r="37" spans="1:10" x14ac:dyDescent="0.25">
      <c r="A37" s="124"/>
      <c r="B37" s="124" t="s">
        <v>7</v>
      </c>
      <c r="C37" s="124" t="s">
        <v>47</v>
      </c>
      <c r="D37" s="124" t="s">
        <v>24</v>
      </c>
      <c r="E37" s="124" t="s">
        <v>49</v>
      </c>
      <c r="F37" s="124" t="s">
        <v>50</v>
      </c>
      <c r="G37" s="124" t="s">
        <v>50</v>
      </c>
      <c r="H37" s="124" t="s">
        <v>51</v>
      </c>
      <c r="I37" s="124" t="s">
        <v>52</v>
      </c>
      <c r="J37" s="16" t="s">
        <v>53</v>
      </c>
    </row>
    <row r="38" spans="1:10" x14ac:dyDescent="0.25">
      <c r="A38" s="124"/>
      <c r="B38" s="8" t="s">
        <v>96</v>
      </c>
      <c r="C38" s="12">
        <f>$H36</f>
        <v>0</v>
      </c>
      <c r="D38" s="12"/>
      <c r="E38" s="327">
        <f>IF(C39=C38,(C39-C38)/2, C39-C38)</f>
        <v>17.199999999999996</v>
      </c>
      <c r="F38" s="327">
        <f t="shared" ref="F38" si="18">E38+D38</f>
        <v>17.199999999999996</v>
      </c>
      <c r="G38" s="327">
        <f>IF(C39&gt;=J36,D39,0)</f>
        <v>0</v>
      </c>
      <c r="H38" s="13">
        <f>(G38+F38)/2</f>
        <v>8.5999999999999979</v>
      </c>
      <c r="I38" s="13">
        <f>E38</f>
        <v>17.199999999999996</v>
      </c>
      <c r="J38" s="17">
        <f>H38*I38</f>
        <v>147.91999999999993</v>
      </c>
    </row>
    <row r="39" spans="1:10" x14ac:dyDescent="0.25">
      <c r="A39" s="124" t="s">
        <v>14</v>
      </c>
      <c r="B39" s="306" t="s">
        <v>272</v>
      </c>
      <c r="C39" s="307">
        <v>17.199999999999996</v>
      </c>
      <c r="D39" s="307">
        <v>0</v>
      </c>
      <c r="E39" s="24">
        <f t="shared" ref="E39:E42" si="19">IF(C40=0,"",(C40-C39)/2)</f>
        <v>20.400000000000002</v>
      </c>
      <c r="F39" s="24">
        <f>E39+D39</f>
        <v>20.400000000000002</v>
      </c>
      <c r="G39" s="24">
        <f>E39+D40</f>
        <v>40.400000000000006</v>
      </c>
      <c r="H39" s="24">
        <f>((G39+F39)/2)/2</f>
        <v>15.200000000000003</v>
      </c>
      <c r="I39" s="24">
        <f>E39*2</f>
        <v>40.800000000000004</v>
      </c>
      <c r="J39" s="25">
        <f>H39*I39</f>
        <v>620.1600000000002</v>
      </c>
    </row>
    <row r="40" spans="1:10" x14ac:dyDescent="0.25">
      <c r="A40" s="124" t="s">
        <v>14</v>
      </c>
      <c r="B40" s="306" t="s">
        <v>561</v>
      </c>
      <c r="C40" s="307">
        <v>58</v>
      </c>
      <c r="D40" s="307">
        <v>20</v>
      </c>
      <c r="E40" s="24">
        <f t="shared" si="19"/>
        <v>25.049999999999997</v>
      </c>
      <c r="F40" s="24">
        <f>E40+D40</f>
        <v>45.05</v>
      </c>
      <c r="G40" s="24">
        <f t="shared" ref="G40:G42" si="20">E40+D41</f>
        <v>25.049999999999997</v>
      </c>
      <c r="H40" s="24">
        <f t="shared" ref="H40:H42" si="21">((G40+F40)/2)/2</f>
        <v>17.524999999999999</v>
      </c>
      <c r="I40" s="24">
        <f t="shared" ref="I40:I42" si="22">E40*2</f>
        <v>50.099999999999994</v>
      </c>
      <c r="J40" s="25">
        <f t="shared" ref="J40:J42" si="23">H40*I40</f>
        <v>878.00249999999983</v>
      </c>
    </row>
    <row r="41" spans="1:10" x14ac:dyDescent="0.25">
      <c r="A41" s="124" t="s">
        <v>14</v>
      </c>
      <c r="B41" s="306" t="s">
        <v>182</v>
      </c>
      <c r="C41" s="307">
        <v>108.1</v>
      </c>
      <c r="D41" s="307">
        <v>0</v>
      </c>
      <c r="E41" s="24">
        <f t="shared" si="19"/>
        <v>28.799999999999997</v>
      </c>
      <c r="F41" s="24">
        <f>E41+D41</f>
        <v>28.799999999999997</v>
      </c>
      <c r="G41" s="24">
        <f t="shared" si="20"/>
        <v>40.299999999999997</v>
      </c>
      <c r="H41" s="24">
        <f t="shared" si="21"/>
        <v>17.274999999999999</v>
      </c>
      <c r="I41" s="24">
        <f t="shared" si="22"/>
        <v>57.599999999999994</v>
      </c>
      <c r="J41" s="25">
        <f t="shared" si="23"/>
        <v>995.03999999999985</v>
      </c>
    </row>
    <row r="42" spans="1:10" x14ac:dyDescent="0.25">
      <c r="A42" s="124" t="s">
        <v>14</v>
      </c>
      <c r="B42" s="306" t="s">
        <v>721</v>
      </c>
      <c r="C42" s="307">
        <v>165.7</v>
      </c>
      <c r="D42" s="307">
        <v>11.5</v>
      </c>
      <c r="E42" s="24">
        <f t="shared" si="19"/>
        <v>22.200000000000003</v>
      </c>
      <c r="F42" s="24">
        <f>E42+D42</f>
        <v>33.700000000000003</v>
      </c>
      <c r="G42" s="24">
        <f t="shared" si="20"/>
        <v>36.6</v>
      </c>
      <c r="H42" s="24">
        <f t="shared" si="21"/>
        <v>17.575000000000003</v>
      </c>
      <c r="I42" s="24">
        <f t="shared" si="22"/>
        <v>44.400000000000006</v>
      </c>
      <c r="J42" s="25">
        <f t="shared" si="23"/>
        <v>780.33000000000027</v>
      </c>
    </row>
    <row r="43" spans="1:10" x14ac:dyDescent="0.25">
      <c r="A43" s="124" t="s">
        <v>14</v>
      </c>
      <c r="B43" s="306" t="s">
        <v>185</v>
      </c>
      <c r="C43" s="307">
        <v>210.1</v>
      </c>
      <c r="D43" s="307">
        <v>14.4</v>
      </c>
      <c r="E43" s="317">
        <f t="shared" ref="E43" si="24">IF(C44=0,"",(C44-C43)/2)</f>
        <v>18.299999999999997</v>
      </c>
      <c r="F43" s="317">
        <f>E43+D43</f>
        <v>32.699999999999996</v>
      </c>
      <c r="G43" s="317">
        <f t="shared" ref="G43" si="25">E43+D44</f>
        <v>18.299999999999997</v>
      </c>
      <c r="H43" s="317">
        <f t="shared" ref="H43" si="26">((G43+F43)/2)/2</f>
        <v>12.749999999999998</v>
      </c>
      <c r="I43" s="317">
        <f t="shared" ref="I43" si="27">E43*2</f>
        <v>36.599999999999994</v>
      </c>
      <c r="J43" s="318">
        <f t="shared" ref="J43" si="28">H43*I43</f>
        <v>466.64999999999986</v>
      </c>
    </row>
    <row r="44" spans="1:10" x14ac:dyDescent="0.25">
      <c r="A44" s="124" t="s">
        <v>14</v>
      </c>
      <c r="B44" s="306" t="s">
        <v>271</v>
      </c>
      <c r="C44" s="307">
        <v>246.7</v>
      </c>
      <c r="D44" s="307">
        <v>0</v>
      </c>
      <c r="E44" s="312">
        <f t="shared" ref="E44" si="29">IF(C45=C44,(C45-C44)/2,C45-C44)</f>
        <v>-36.599999999999994</v>
      </c>
      <c r="F44" s="312">
        <f t="shared" ref="F44" si="30">E44+D44</f>
        <v>-36.599999999999994</v>
      </c>
      <c r="G44" s="312"/>
      <c r="H44" s="312">
        <f t="shared" ref="H44" si="31">(G44+F44)/2</f>
        <v>-18.299999999999997</v>
      </c>
      <c r="I44" s="312">
        <f t="shared" ref="I44" si="32">E44</f>
        <v>-36.599999999999994</v>
      </c>
      <c r="J44" s="314">
        <f t="shared" ref="J44" si="33">H44*I44</f>
        <v>669.77999999999975</v>
      </c>
    </row>
    <row r="45" spans="1:10" x14ac:dyDescent="0.25">
      <c r="A45" s="124" t="s">
        <v>14</v>
      </c>
      <c r="B45" s="8" t="s">
        <v>95</v>
      </c>
      <c r="C45" s="21">
        <f t="shared" ref="C45:C62" si="34">$J$36</f>
        <v>210.1</v>
      </c>
      <c r="D45" s="122"/>
      <c r="E45" s="6"/>
      <c r="F45" s="6"/>
      <c r="G45" s="6"/>
      <c r="H45" s="6"/>
      <c r="I45" s="6"/>
      <c r="J45" s="58">
        <f>SUM(J$38:J44)/$F$36</f>
        <v>21.693871965730605</v>
      </c>
    </row>
    <row r="46" spans="1:10" hidden="1" outlineLevel="1" x14ac:dyDescent="0.25">
      <c r="A46" s="124" t="s">
        <v>14</v>
      </c>
      <c r="B46" s="8" t="s">
        <v>95</v>
      </c>
      <c r="C46" s="21">
        <f t="shared" si="34"/>
        <v>210.1</v>
      </c>
      <c r="D46" s="122"/>
      <c r="E46" s="6"/>
      <c r="F46" s="6"/>
      <c r="G46" s="6"/>
      <c r="H46" s="6"/>
      <c r="I46" s="6"/>
      <c r="J46" s="58">
        <f>SUM(J$38:J45)/$F$36</f>
        <v>21.797126948908762</v>
      </c>
    </row>
    <row r="47" spans="1:10" hidden="1" outlineLevel="1" x14ac:dyDescent="0.25">
      <c r="A47" s="124" t="s">
        <v>14</v>
      </c>
      <c r="B47" s="8" t="s">
        <v>95</v>
      </c>
      <c r="C47" s="21">
        <f t="shared" si="34"/>
        <v>210.1</v>
      </c>
      <c r="D47" s="122"/>
      <c r="E47" s="6"/>
      <c r="F47" s="6"/>
      <c r="G47" s="6"/>
      <c r="H47" s="6"/>
      <c r="I47" s="6"/>
      <c r="J47" s="58">
        <f>SUM(J$38:J46)/$F$36</f>
        <v>21.900873388456162</v>
      </c>
    </row>
    <row r="48" spans="1:10" hidden="1" outlineLevel="1" x14ac:dyDescent="0.25">
      <c r="A48" s="124" t="s">
        <v>14</v>
      </c>
      <c r="B48" s="8" t="s">
        <v>95</v>
      </c>
      <c r="C48" s="21">
        <f t="shared" si="34"/>
        <v>210.1</v>
      </c>
      <c r="D48" s="122"/>
      <c r="E48" s="6"/>
      <c r="F48" s="6"/>
      <c r="G48" s="6"/>
      <c r="H48" s="6"/>
      <c r="I48" s="6"/>
      <c r="J48" s="58">
        <f>SUM(J$38:J47)/$F$36</f>
        <v>22.00511362352735</v>
      </c>
    </row>
    <row r="49" spans="1:10" hidden="1" outlineLevel="1" x14ac:dyDescent="0.25">
      <c r="A49" s="124" t="s">
        <v>14</v>
      </c>
      <c r="B49" s="8" t="s">
        <v>95</v>
      </c>
      <c r="C49" s="21">
        <f t="shared" si="34"/>
        <v>210.1</v>
      </c>
      <c r="D49" s="122"/>
      <c r="E49" s="6"/>
      <c r="F49" s="6"/>
      <c r="G49" s="6"/>
      <c r="H49" s="6"/>
      <c r="I49" s="6"/>
      <c r="J49" s="58">
        <f>SUM(J$38:J48)/$F$36</f>
        <v>22.109850004410394</v>
      </c>
    </row>
    <row r="50" spans="1:10" hidden="1" outlineLevel="1" x14ac:dyDescent="0.25">
      <c r="A50" s="124" t="s">
        <v>14</v>
      </c>
      <c r="B50" s="8" t="s">
        <v>95</v>
      </c>
      <c r="C50" s="21">
        <f t="shared" si="34"/>
        <v>210.1</v>
      </c>
      <c r="D50" s="122"/>
      <c r="E50" s="6"/>
      <c r="F50" s="6"/>
      <c r="G50" s="6"/>
      <c r="H50" s="6"/>
      <c r="I50" s="6"/>
      <c r="J50" s="58">
        <f>SUM(J$38:J49)/$F$36</f>
        <v>22.215084892579881</v>
      </c>
    </row>
    <row r="51" spans="1:10" hidden="1" outlineLevel="1" x14ac:dyDescent="0.25">
      <c r="A51" s="124" t="s">
        <v>14</v>
      </c>
      <c r="B51" s="8" t="s">
        <v>95</v>
      </c>
      <c r="C51" s="21">
        <f t="shared" si="34"/>
        <v>210.1</v>
      </c>
      <c r="D51" s="122"/>
      <c r="E51" s="6"/>
      <c r="F51" s="6"/>
      <c r="G51" s="6"/>
      <c r="H51" s="6"/>
      <c r="I51" s="6"/>
      <c r="J51" s="58">
        <f>SUM(J$38:J50)/$F$36</f>
        <v>22.320820660750183</v>
      </c>
    </row>
    <row r="52" spans="1:10" hidden="1" outlineLevel="1" x14ac:dyDescent="0.25">
      <c r="A52" s="124" t="s">
        <v>14</v>
      </c>
      <c r="B52" s="8" t="s">
        <v>95</v>
      </c>
      <c r="C52" s="21">
        <f t="shared" si="34"/>
        <v>210.1</v>
      </c>
      <c r="D52" s="122"/>
      <c r="E52" s="6"/>
      <c r="F52" s="6"/>
      <c r="G52" s="6"/>
      <c r="H52" s="6"/>
      <c r="I52" s="6"/>
      <c r="J52" s="58">
        <f>SUM(J$38:J51)/$F$36</f>
        <v>22.427059692928911</v>
      </c>
    </row>
    <row r="53" spans="1:10" hidden="1" outlineLevel="1" x14ac:dyDescent="0.25">
      <c r="A53" s="124" t="s">
        <v>14</v>
      </c>
      <c r="B53" s="8" t="s">
        <v>95</v>
      </c>
      <c r="C53" s="21">
        <f t="shared" si="34"/>
        <v>210.1</v>
      </c>
      <c r="D53" s="122"/>
      <c r="E53" s="6"/>
      <c r="F53" s="6"/>
      <c r="G53" s="6"/>
      <c r="H53" s="6"/>
      <c r="I53" s="6"/>
      <c r="J53" s="58">
        <f>SUM(J$38:J52)/$F$36</f>
        <v>22.533804384470695</v>
      </c>
    </row>
    <row r="54" spans="1:10" hidden="1" outlineLevel="1" x14ac:dyDescent="0.25">
      <c r="A54" s="124" t="s">
        <v>14</v>
      </c>
      <c r="B54" s="8" t="s">
        <v>95</v>
      </c>
      <c r="C54" s="21">
        <f t="shared" si="34"/>
        <v>210.1</v>
      </c>
      <c r="D54" s="122"/>
      <c r="E54" s="6"/>
      <c r="F54" s="6"/>
      <c r="G54" s="6"/>
      <c r="H54" s="6"/>
      <c r="I54" s="6"/>
      <c r="J54" s="58">
        <f>SUM(J$38:J53)/$F$36</f>
        <v>22.641057142131192</v>
      </c>
    </row>
    <row r="55" spans="1:10" hidden="1" outlineLevel="1" x14ac:dyDescent="0.25">
      <c r="A55" s="124" t="s">
        <v>14</v>
      </c>
      <c r="B55" s="8" t="s">
        <v>95</v>
      </c>
      <c r="C55" s="21">
        <f t="shared" si="34"/>
        <v>210.1</v>
      </c>
      <c r="D55" s="122"/>
      <c r="E55" s="6"/>
      <c r="F55" s="6"/>
      <c r="G55" s="6"/>
      <c r="H55" s="6"/>
      <c r="I55" s="6"/>
      <c r="J55" s="58">
        <f>SUM(J$38:J54)/$F$36</f>
        <v>22.748820384121345</v>
      </c>
    </row>
    <row r="56" spans="1:10" hidden="1" outlineLevel="1" x14ac:dyDescent="0.25">
      <c r="A56" s="124" t="s">
        <v>14</v>
      </c>
      <c r="B56" s="8" t="s">
        <v>95</v>
      </c>
      <c r="C56" s="21">
        <f t="shared" si="34"/>
        <v>210.1</v>
      </c>
      <c r="D56" s="122"/>
      <c r="E56" s="6"/>
      <c r="F56" s="6"/>
      <c r="G56" s="6"/>
      <c r="H56" s="6"/>
      <c r="I56" s="6"/>
      <c r="J56" s="58">
        <f>SUM(J$38:J55)/$F$36</f>
        <v>22.857096540161905</v>
      </c>
    </row>
    <row r="57" spans="1:10" hidden="1" outlineLevel="1" x14ac:dyDescent="0.25">
      <c r="A57" s="124" t="s">
        <v>14</v>
      </c>
      <c r="B57" s="8" t="s">
        <v>95</v>
      </c>
      <c r="C57" s="21">
        <f t="shared" si="34"/>
        <v>210.1</v>
      </c>
      <c r="D57" s="122"/>
      <c r="E57" s="6"/>
      <c r="F57" s="6"/>
      <c r="G57" s="6"/>
      <c r="H57" s="6"/>
      <c r="I57" s="6"/>
      <c r="J57" s="58">
        <f>SUM(J$38:J56)/$F$36</f>
        <v>22.965888051538212</v>
      </c>
    </row>
    <row r="58" spans="1:10" hidden="1" outlineLevel="1" x14ac:dyDescent="0.25">
      <c r="A58" s="124" t="s">
        <v>14</v>
      </c>
      <c r="B58" s="8" t="s">
        <v>95</v>
      </c>
      <c r="C58" s="21">
        <f t="shared" si="34"/>
        <v>210.1</v>
      </c>
      <c r="D58" s="122"/>
      <c r="E58" s="6"/>
      <c r="F58" s="6"/>
      <c r="G58" s="6"/>
      <c r="H58" s="6"/>
      <c r="I58" s="6"/>
      <c r="J58" s="58">
        <f>SUM(J$38:J57)/$F$36</f>
        <v>23.075197371155241</v>
      </c>
    </row>
    <row r="59" spans="1:10" hidden="1" outlineLevel="1" x14ac:dyDescent="0.25">
      <c r="A59" s="124" t="s">
        <v>14</v>
      </c>
      <c r="B59" s="8" t="s">
        <v>95</v>
      </c>
      <c r="C59" s="21">
        <f t="shared" si="34"/>
        <v>210.1</v>
      </c>
      <c r="D59" s="122"/>
      <c r="E59" s="6"/>
      <c r="F59" s="6"/>
      <c r="G59" s="6"/>
      <c r="H59" s="6"/>
      <c r="I59" s="6"/>
      <c r="J59" s="58">
        <f>SUM(J$38:J58)/$F$36</f>
        <v>23.185026963592914</v>
      </c>
    </row>
    <row r="60" spans="1:10" hidden="1" outlineLevel="1" x14ac:dyDescent="0.25">
      <c r="A60" s="124" t="s">
        <v>14</v>
      </c>
      <c r="B60" s="8" t="s">
        <v>95</v>
      </c>
      <c r="C60" s="21">
        <f t="shared" si="34"/>
        <v>210.1</v>
      </c>
      <c r="D60" s="122"/>
      <c r="E60" s="6"/>
      <c r="F60" s="6"/>
      <c r="G60" s="6"/>
      <c r="H60" s="6"/>
      <c r="I60" s="6"/>
      <c r="J60" s="58">
        <f>SUM(J$38:J59)/$F$36</f>
        <v>23.295379305161656</v>
      </c>
    </row>
    <row r="61" spans="1:10" hidden="1" outlineLevel="1" x14ac:dyDescent="0.25">
      <c r="A61" s="124" t="s">
        <v>14</v>
      </c>
      <c r="B61" s="8" t="s">
        <v>95</v>
      </c>
      <c r="C61" s="21">
        <f t="shared" si="34"/>
        <v>210.1</v>
      </c>
      <c r="D61" s="122"/>
      <c r="E61" s="6"/>
      <c r="F61" s="6"/>
      <c r="G61" s="6"/>
      <c r="H61" s="6"/>
      <c r="I61" s="6"/>
      <c r="J61" s="58">
        <f>SUM(J$38:J60)/$F$36</f>
        <v>23.406256883958239</v>
      </c>
    </row>
    <row r="62" spans="1:10" hidden="1" outlineLevel="1" x14ac:dyDescent="0.25">
      <c r="A62" s="124"/>
      <c r="B62" s="8" t="s">
        <v>95</v>
      </c>
      <c r="C62" s="21">
        <f t="shared" si="34"/>
        <v>210.1</v>
      </c>
      <c r="D62" s="122"/>
      <c r="E62" s="6"/>
      <c r="F62" s="6"/>
      <c r="G62" s="6"/>
      <c r="H62" s="6"/>
      <c r="I62" s="6"/>
      <c r="J62" s="58">
        <f>SUM(J$38:J61)/$F$36</f>
        <v>23.517662199921865</v>
      </c>
    </row>
    <row r="63" spans="1:10" hidden="1" outlineLevel="1" x14ac:dyDescent="0.25">
      <c r="A63" s="124"/>
      <c r="B63" s="8" t="s">
        <v>95</v>
      </c>
      <c r="C63" s="21">
        <f>$J$36</f>
        <v>210.1</v>
      </c>
      <c r="D63" s="122"/>
      <c r="E63" s="6"/>
      <c r="F63" s="6"/>
      <c r="G63" s="6"/>
      <c r="H63" s="6"/>
      <c r="I63" s="6"/>
      <c r="J63" s="58">
        <f>SUM(J$38:J62)/$F$36</f>
        <v>23.629597764890555</v>
      </c>
    </row>
    <row r="64" spans="1:10" collapsed="1" x14ac:dyDescent="0.25">
      <c r="A64" s="122"/>
      <c r="B64" s="122"/>
      <c r="C64" s="122"/>
      <c r="D64" s="122"/>
      <c r="E64" s="122"/>
      <c r="F64" s="122"/>
      <c r="G64" s="122"/>
      <c r="H64" s="122"/>
      <c r="I64" s="122"/>
      <c r="J64" s="122"/>
    </row>
    <row r="65" spans="1:10" ht="18.75" x14ac:dyDescent="0.3">
      <c r="A65" s="339"/>
      <c r="B65" s="339"/>
      <c r="C65" s="339"/>
      <c r="D65" s="339"/>
      <c r="E65" s="112" t="s">
        <v>54</v>
      </c>
      <c r="F65" s="126">
        <f>J65-H65</f>
        <v>210.1</v>
      </c>
      <c r="G65" s="122" t="s">
        <v>97</v>
      </c>
      <c r="H65" s="38">
        <f>H36</f>
        <v>0</v>
      </c>
      <c r="I65" s="122" t="s">
        <v>98</v>
      </c>
      <c r="J65" s="59">
        <f>J36</f>
        <v>210.1</v>
      </c>
    </row>
    <row r="66" spans="1:10" x14ac:dyDescent="0.25">
      <c r="A66" s="124"/>
      <c r="B66" s="124" t="s">
        <v>7</v>
      </c>
      <c r="C66" s="124" t="s">
        <v>47</v>
      </c>
      <c r="D66" s="124" t="s">
        <v>24</v>
      </c>
      <c r="E66" s="124" t="s">
        <v>49</v>
      </c>
      <c r="F66" s="124" t="s">
        <v>50</v>
      </c>
      <c r="G66" s="124" t="s">
        <v>50</v>
      </c>
      <c r="H66" s="124" t="s">
        <v>51</v>
      </c>
      <c r="I66" s="124" t="s">
        <v>52</v>
      </c>
      <c r="J66" s="16" t="s">
        <v>53</v>
      </c>
    </row>
    <row r="67" spans="1:10" x14ac:dyDescent="0.25">
      <c r="A67" s="124"/>
      <c r="B67" s="8" t="s">
        <v>96</v>
      </c>
      <c r="C67" s="12">
        <f>$H65</f>
        <v>0</v>
      </c>
      <c r="D67" s="12"/>
      <c r="E67" s="327">
        <f>IF(C68=C67,(C68-C67)/2, C68-C67)</f>
        <v>58</v>
      </c>
      <c r="F67" s="327">
        <f t="shared" ref="F67" si="35">E67+D67</f>
        <v>58</v>
      </c>
      <c r="G67" s="327">
        <f>IF(C68&gt;=J65,D68,0)</f>
        <v>0</v>
      </c>
      <c r="H67" s="13">
        <f>(G67+F67)/2</f>
        <v>29</v>
      </c>
      <c r="I67" s="13">
        <f>E67</f>
        <v>58</v>
      </c>
      <c r="J67" s="17">
        <f>H67*I67</f>
        <v>1682</v>
      </c>
    </row>
    <row r="68" spans="1:10" x14ac:dyDescent="0.25">
      <c r="A68" s="124" t="s">
        <v>16</v>
      </c>
      <c r="B68" s="123" t="s">
        <v>148</v>
      </c>
      <c r="C68" s="125">
        <v>58</v>
      </c>
      <c r="D68" s="123">
        <v>89.7</v>
      </c>
      <c r="E68" s="13">
        <f t="shared" ref="E68" si="36">IF(C69=C68,(C69-C68)/2,C69-C68)</f>
        <v>152.1</v>
      </c>
      <c r="F68" s="13">
        <f t="shared" ref="F68" si="37">E68+D68</f>
        <v>241.8</v>
      </c>
      <c r="G68" s="13"/>
      <c r="H68" s="13">
        <f t="shared" ref="H68" si="38">(G68+F68)/2</f>
        <v>120.9</v>
      </c>
      <c r="I68" s="13">
        <f t="shared" ref="I68" si="39">E68</f>
        <v>152.1</v>
      </c>
      <c r="J68" s="17">
        <f t="shared" ref="J68" si="40">H68*I68</f>
        <v>18388.89</v>
      </c>
    </row>
    <row r="69" spans="1:10" x14ac:dyDescent="0.25">
      <c r="A69" s="124" t="s">
        <v>16</v>
      </c>
      <c r="B69" s="8" t="s">
        <v>95</v>
      </c>
      <c r="C69" s="21">
        <f t="shared" ref="C69:C91" si="41">$J$65</f>
        <v>210.1</v>
      </c>
      <c r="D69" s="122"/>
      <c r="E69" s="6"/>
      <c r="F69" s="6"/>
      <c r="G69" s="6"/>
      <c r="H69" s="6"/>
      <c r="I69" s="6"/>
      <c r="J69" s="58">
        <f>SUM(J$67:J68)/$F$65</f>
        <v>95.530176106615897</v>
      </c>
    </row>
    <row r="70" spans="1:10" hidden="1" outlineLevel="1" x14ac:dyDescent="0.25">
      <c r="A70" s="124" t="s">
        <v>16</v>
      </c>
      <c r="B70" s="8" t="s">
        <v>95</v>
      </c>
      <c r="C70" s="21">
        <f t="shared" si="41"/>
        <v>210.1</v>
      </c>
      <c r="D70" s="122"/>
      <c r="E70" s="6"/>
      <c r="F70" s="6"/>
      <c r="G70" s="6"/>
      <c r="H70" s="6"/>
      <c r="I70" s="6"/>
      <c r="J70" s="58">
        <f>SUM(J$67:J69)/$F$65</f>
        <v>95.984865188513155</v>
      </c>
    </row>
    <row r="71" spans="1:10" hidden="1" outlineLevel="1" x14ac:dyDescent="0.25">
      <c r="A71" s="124" t="s">
        <v>16</v>
      </c>
      <c r="B71" s="8" t="s">
        <v>95</v>
      </c>
      <c r="C71" s="21">
        <f t="shared" si="41"/>
        <v>210.1</v>
      </c>
      <c r="D71" s="122"/>
      <c r="E71" s="6"/>
      <c r="F71" s="6"/>
      <c r="G71" s="6"/>
      <c r="H71" s="6"/>
      <c r="I71" s="6"/>
      <c r="J71" s="58">
        <f>SUM(J$67:J70)/$F$65</f>
        <v>96.441718425964439</v>
      </c>
    </row>
    <row r="72" spans="1:10" hidden="1" outlineLevel="1" x14ac:dyDescent="0.25">
      <c r="A72" s="124" t="s">
        <v>16</v>
      </c>
      <c r="B72" s="8" t="s">
        <v>95</v>
      </c>
      <c r="C72" s="21">
        <f t="shared" si="41"/>
        <v>210.1</v>
      </c>
      <c r="D72" s="122"/>
      <c r="E72" s="6"/>
      <c r="F72" s="6"/>
      <c r="G72" s="6"/>
      <c r="H72" s="6"/>
      <c r="I72" s="6"/>
      <c r="J72" s="58">
        <f>SUM(J$67:J71)/$F$65</f>
        <v>96.90074611956733</v>
      </c>
    </row>
    <row r="73" spans="1:10" hidden="1" outlineLevel="1" x14ac:dyDescent="0.25">
      <c r="A73" s="124" t="s">
        <v>16</v>
      </c>
      <c r="B73" s="8" t="s">
        <v>95</v>
      </c>
      <c r="C73" s="21">
        <f t="shared" si="41"/>
        <v>210.1</v>
      </c>
      <c r="D73" s="122"/>
      <c r="E73" s="6"/>
      <c r="F73" s="6"/>
      <c r="G73" s="6"/>
      <c r="H73" s="6"/>
      <c r="I73" s="6"/>
      <c r="J73" s="58">
        <f>SUM(J$67:J72)/$F$65</f>
        <v>97.361958618946517</v>
      </c>
    </row>
    <row r="74" spans="1:10" hidden="1" outlineLevel="1" x14ac:dyDescent="0.25">
      <c r="A74" s="124" t="s">
        <v>16</v>
      </c>
      <c r="B74" s="8" t="s">
        <v>95</v>
      </c>
      <c r="C74" s="21">
        <f t="shared" si="41"/>
        <v>210.1</v>
      </c>
      <c r="D74" s="122"/>
      <c r="E74" s="6"/>
      <c r="F74" s="6"/>
      <c r="G74" s="6"/>
      <c r="H74" s="6"/>
      <c r="I74" s="6"/>
      <c r="J74" s="58">
        <f>SUM(J$67:J73)/$F$65</f>
        <v>97.825366322987193</v>
      </c>
    </row>
    <row r="75" spans="1:10" hidden="1" outlineLevel="1" x14ac:dyDescent="0.25">
      <c r="A75" s="124" t="s">
        <v>16</v>
      </c>
      <c r="B75" s="8" t="s">
        <v>95</v>
      </c>
      <c r="C75" s="21">
        <f t="shared" si="41"/>
        <v>210.1</v>
      </c>
      <c r="D75" s="122"/>
      <c r="E75" s="6"/>
      <c r="F75" s="6"/>
      <c r="G75" s="6"/>
      <c r="H75" s="6"/>
      <c r="I75" s="6"/>
      <c r="J75" s="58">
        <f>SUM(J$67:J74)/$F$65</f>
        <v>98.290979680069483</v>
      </c>
    </row>
    <row r="76" spans="1:10" hidden="1" outlineLevel="1" x14ac:dyDescent="0.25">
      <c r="A76" s="124" t="s">
        <v>16</v>
      </c>
      <c r="B76" s="8" t="s">
        <v>95</v>
      </c>
      <c r="C76" s="21">
        <f t="shared" si="41"/>
        <v>210.1</v>
      </c>
      <c r="D76" s="122"/>
      <c r="E76" s="6"/>
      <c r="F76" s="6"/>
      <c r="G76" s="6"/>
      <c r="H76" s="6"/>
      <c r="I76" s="6"/>
      <c r="J76" s="58">
        <f>SUM(J$67:J75)/$F$65</f>
        <v>98.758809188303985</v>
      </c>
    </row>
    <row r="77" spans="1:10" hidden="1" outlineLevel="1" x14ac:dyDescent="0.25">
      <c r="A77" s="124" t="s">
        <v>16</v>
      </c>
      <c r="B77" s="8" t="s">
        <v>95</v>
      </c>
      <c r="C77" s="21">
        <f t="shared" si="41"/>
        <v>210.1</v>
      </c>
      <c r="D77" s="122"/>
      <c r="E77" s="6"/>
      <c r="F77" s="6"/>
      <c r="G77" s="6"/>
      <c r="H77" s="6"/>
      <c r="I77" s="6"/>
      <c r="J77" s="58">
        <f>SUM(J$67:J76)/$F$65</f>
        <v>99.228865395768551</v>
      </c>
    </row>
    <row r="78" spans="1:10" hidden="1" outlineLevel="1" x14ac:dyDescent="0.25">
      <c r="A78" s="124" t="s">
        <v>16</v>
      </c>
      <c r="B78" s="8" t="s">
        <v>95</v>
      </c>
      <c r="C78" s="21">
        <f t="shared" si="41"/>
        <v>210.1</v>
      </c>
      <c r="D78" s="122"/>
      <c r="E78" s="6"/>
      <c r="F78" s="6"/>
      <c r="G78" s="6"/>
      <c r="H78" s="6"/>
      <c r="I78" s="6"/>
      <c r="J78" s="58">
        <f>SUM(J$67:J77)/$F$65</f>
        <v>99.701158900746037</v>
      </c>
    </row>
    <row r="79" spans="1:10" hidden="1" outlineLevel="1" x14ac:dyDescent="0.25">
      <c r="A79" s="124" t="s">
        <v>16</v>
      </c>
      <c r="B79" s="8" t="s">
        <v>95</v>
      </c>
      <c r="C79" s="21">
        <f t="shared" si="41"/>
        <v>210.1</v>
      </c>
      <c r="D79" s="122"/>
      <c r="E79" s="6"/>
      <c r="F79" s="6"/>
      <c r="G79" s="6"/>
      <c r="H79" s="6"/>
      <c r="I79" s="6"/>
      <c r="J79" s="58">
        <f>SUM(J$67:J78)/$F$65</f>
        <v>100.17570035196329</v>
      </c>
    </row>
    <row r="80" spans="1:10" hidden="1" outlineLevel="1" x14ac:dyDescent="0.25">
      <c r="A80" s="124" t="s">
        <v>16</v>
      </c>
      <c r="B80" s="8" t="s">
        <v>95</v>
      </c>
      <c r="C80" s="21">
        <f t="shared" si="41"/>
        <v>210.1</v>
      </c>
      <c r="D80" s="122"/>
      <c r="E80" s="6"/>
      <c r="F80" s="6"/>
      <c r="G80" s="6"/>
      <c r="H80" s="6"/>
      <c r="I80" s="6"/>
      <c r="J80" s="58">
        <f>SUM(J$67:J79)/$F$65</f>
        <v>100.65250044883128</v>
      </c>
    </row>
    <row r="81" spans="1:10" hidden="1" outlineLevel="1" x14ac:dyDescent="0.25">
      <c r="A81" s="124" t="s">
        <v>16</v>
      </c>
      <c r="B81" s="8" t="s">
        <v>95</v>
      </c>
      <c r="C81" s="21">
        <f t="shared" si="41"/>
        <v>210.1</v>
      </c>
      <c r="D81" s="122"/>
      <c r="E81" s="6"/>
      <c r="F81" s="6"/>
      <c r="G81" s="6"/>
      <c r="H81" s="6"/>
      <c r="I81" s="6"/>
      <c r="J81" s="58">
        <f>SUM(J$67:J80)/$F$65</f>
        <v>101.13156994168625</v>
      </c>
    </row>
    <row r="82" spans="1:10" hidden="1" outlineLevel="1" x14ac:dyDescent="0.25">
      <c r="A82" s="124" t="s">
        <v>16</v>
      </c>
      <c r="B82" s="8" t="s">
        <v>95</v>
      </c>
      <c r="C82" s="21">
        <f t="shared" si="41"/>
        <v>210.1</v>
      </c>
      <c r="D82" s="122"/>
      <c r="E82" s="6"/>
      <c r="F82" s="6"/>
      <c r="G82" s="6"/>
      <c r="H82" s="6"/>
      <c r="I82" s="6"/>
      <c r="J82" s="58">
        <f>SUM(J$67:J81)/$F$65</f>
        <v>101.6129196320322</v>
      </c>
    </row>
    <row r="83" spans="1:10" hidden="1" outlineLevel="1" x14ac:dyDescent="0.25">
      <c r="A83" s="124" t="s">
        <v>16</v>
      </c>
      <c r="B83" s="8" t="s">
        <v>95</v>
      </c>
      <c r="C83" s="21">
        <f t="shared" si="41"/>
        <v>210.1</v>
      </c>
      <c r="D83" s="122"/>
      <c r="E83" s="6"/>
      <c r="F83" s="6"/>
      <c r="G83" s="6"/>
      <c r="H83" s="6"/>
      <c r="I83" s="6"/>
      <c r="J83" s="58">
        <f>SUM(J$67:J82)/$F$65</f>
        <v>102.09656037278438</v>
      </c>
    </row>
    <row r="84" spans="1:10" hidden="1" outlineLevel="1" x14ac:dyDescent="0.25">
      <c r="A84" s="124" t="s">
        <v>16</v>
      </c>
      <c r="B84" s="8" t="s">
        <v>95</v>
      </c>
      <c r="C84" s="21">
        <f t="shared" si="41"/>
        <v>210.1</v>
      </c>
      <c r="D84" s="122"/>
      <c r="E84" s="6"/>
      <c r="F84" s="6"/>
      <c r="G84" s="6"/>
      <c r="H84" s="6"/>
      <c r="I84" s="6"/>
      <c r="J84" s="58">
        <f>SUM(J$67:J83)/$F$65</f>
        <v>102.58250306851397</v>
      </c>
    </row>
    <row r="85" spans="1:10" hidden="1" outlineLevel="1" x14ac:dyDescent="0.25">
      <c r="A85" s="124" t="s">
        <v>16</v>
      </c>
      <c r="B85" s="8" t="s">
        <v>95</v>
      </c>
      <c r="C85" s="21">
        <f t="shared" si="41"/>
        <v>210.1</v>
      </c>
      <c r="D85" s="122"/>
      <c r="E85" s="6"/>
      <c r="F85" s="6"/>
      <c r="G85" s="6"/>
      <c r="H85" s="6"/>
      <c r="I85" s="6"/>
      <c r="J85" s="58">
        <f>SUM(J$67:J84)/$F$65</f>
        <v>103.07075867569395</v>
      </c>
    </row>
    <row r="86" spans="1:10" hidden="1" outlineLevel="1" x14ac:dyDescent="0.25">
      <c r="A86" s="124" t="s">
        <v>16</v>
      </c>
      <c r="B86" s="8" t="s">
        <v>95</v>
      </c>
      <c r="C86" s="21">
        <f t="shared" si="41"/>
        <v>210.1</v>
      </c>
      <c r="D86" s="122"/>
      <c r="E86" s="6"/>
      <c r="F86" s="6"/>
      <c r="G86" s="6"/>
      <c r="H86" s="6"/>
      <c r="I86" s="6"/>
      <c r="J86" s="58">
        <f>SUM(J$67:J85)/$F$65</f>
        <v>103.56133820294619</v>
      </c>
    </row>
    <row r="87" spans="1:10" hidden="1" outlineLevel="1" x14ac:dyDescent="0.25">
      <c r="A87" s="124" t="s">
        <v>16</v>
      </c>
      <c r="B87" s="8" t="s">
        <v>95</v>
      </c>
      <c r="C87" s="21">
        <f t="shared" si="41"/>
        <v>210.1</v>
      </c>
      <c r="D87" s="122"/>
      <c r="E87" s="6"/>
      <c r="F87" s="6"/>
      <c r="G87" s="6"/>
      <c r="H87" s="6"/>
      <c r="I87" s="6"/>
      <c r="J87" s="58">
        <f>SUM(J$67:J86)/$F$65</f>
        <v>104.05425271128959</v>
      </c>
    </row>
    <row r="88" spans="1:10" hidden="1" outlineLevel="1" x14ac:dyDescent="0.25">
      <c r="A88" s="124" t="s">
        <v>16</v>
      </c>
      <c r="B88" s="8" t="s">
        <v>95</v>
      </c>
      <c r="C88" s="21">
        <f t="shared" si="41"/>
        <v>210.1</v>
      </c>
      <c r="D88" s="122"/>
      <c r="E88" s="6"/>
      <c r="F88" s="6"/>
      <c r="G88" s="6"/>
      <c r="H88" s="6"/>
      <c r="I88" s="6"/>
      <c r="J88" s="58">
        <f>SUM(J$67:J87)/$F$65</f>
        <v>104.54951331438949</v>
      </c>
    </row>
    <row r="89" spans="1:10" hidden="1" outlineLevel="1" x14ac:dyDescent="0.25">
      <c r="A89" s="124" t="s">
        <v>16</v>
      </c>
      <c r="B89" s="8" t="s">
        <v>95</v>
      </c>
      <c r="C89" s="21">
        <f t="shared" si="41"/>
        <v>210.1</v>
      </c>
      <c r="D89" s="122"/>
      <c r="E89" s="6"/>
      <c r="F89" s="6"/>
      <c r="G89" s="6"/>
      <c r="H89" s="6"/>
      <c r="I89" s="6"/>
      <c r="J89" s="58">
        <f>SUM(J$67:J88)/$F$65</f>
        <v>105.04713117880829</v>
      </c>
    </row>
    <row r="90" spans="1:10" hidden="1" outlineLevel="1" x14ac:dyDescent="0.25">
      <c r="A90" s="124" t="s">
        <v>16</v>
      </c>
      <c r="B90" s="8" t="s">
        <v>95</v>
      </c>
      <c r="C90" s="21">
        <f t="shared" si="41"/>
        <v>210.1</v>
      </c>
      <c r="D90" s="122"/>
      <c r="E90" s="6"/>
      <c r="F90" s="6"/>
      <c r="G90" s="6"/>
      <c r="H90" s="6"/>
      <c r="I90" s="6"/>
      <c r="J90" s="58">
        <f>SUM(J$67:J89)/$F$65</f>
        <v>105.54711752425716</v>
      </c>
    </row>
    <row r="91" spans="1:10" hidden="1" outlineLevel="1" x14ac:dyDescent="0.25">
      <c r="A91" s="124" t="s">
        <v>16</v>
      </c>
      <c r="B91" s="8" t="s">
        <v>95</v>
      </c>
      <c r="C91" s="21">
        <f t="shared" si="41"/>
        <v>210.1</v>
      </c>
      <c r="D91" s="122"/>
      <c r="E91" s="6"/>
      <c r="F91" s="6"/>
      <c r="G91" s="6"/>
      <c r="H91" s="6"/>
      <c r="I91" s="6"/>
      <c r="J91" s="58">
        <f>SUM(J$67:J90)/$F$65</f>
        <v>106.04948362384906</v>
      </c>
    </row>
    <row r="92" spans="1:10" hidden="1" outlineLevel="1" x14ac:dyDescent="0.25">
      <c r="A92" s="124"/>
      <c r="B92" s="8" t="s">
        <v>95</v>
      </c>
      <c r="C92" s="21">
        <f>$J$65</f>
        <v>210.1</v>
      </c>
      <c r="D92" s="122"/>
      <c r="E92" s="6"/>
      <c r="F92" s="6"/>
      <c r="G92" s="6"/>
      <c r="H92" s="6"/>
      <c r="I92" s="6"/>
      <c r="J92" s="58">
        <f>SUM(J$67:J91)/$F$65</f>
        <v>106.55424080435286</v>
      </c>
    </row>
    <row r="93" spans="1:10" collapsed="1" x14ac:dyDescent="0.25">
      <c r="A93" s="122"/>
      <c r="B93" s="122"/>
      <c r="C93" s="122"/>
      <c r="D93" s="122"/>
      <c r="E93" s="122"/>
      <c r="F93" s="122"/>
      <c r="G93" s="122"/>
      <c r="H93" s="122"/>
      <c r="I93" s="122"/>
      <c r="J93" s="122"/>
    </row>
    <row r="94" spans="1:10" ht="18.75" x14ac:dyDescent="0.3">
      <c r="A94" s="339"/>
      <c r="B94" s="339"/>
      <c r="C94" s="339"/>
      <c r="D94" s="339"/>
      <c r="E94" s="112" t="s">
        <v>54</v>
      </c>
      <c r="F94" s="126">
        <f>J94-H94</f>
        <v>210.1</v>
      </c>
      <c r="G94" s="122" t="s">
        <v>97</v>
      </c>
      <c r="H94" s="38">
        <f>H65</f>
        <v>0</v>
      </c>
      <c r="I94" s="122" t="s">
        <v>98</v>
      </c>
      <c r="J94" s="59">
        <f>J65</f>
        <v>210.1</v>
      </c>
    </row>
    <row r="95" spans="1:10" x14ac:dyDescent="0.25">
      <c r="A95" s="124"/>
      <c r="B95" s="124" t="s">
        <v>7</v>
      </c>
      <c r="C95" s="124" t="s">
        <v>47</v>
      </c>
      <c r="D95" s="124" t="s">
        <v>24</v>
      </c>
      <c r="E95" s="124" t="s">
        <v>49</v>
      </c>
      <c r="F95" s="124" t="s">
        <v>50</v>
      </c>
      <c r="G95" s="124" t="s">
        <v>50</v>
      </c>
      <c r="H95" s="124" t="s">
        <v>51</v>
      </c>
      <c r="I95" s="124" t="s">
        <v>52</v>
      </c>
      <c r="J95" s="16" t="s">
        <v>53</v>
      </c>
    </row>
    <row r="96" spans="1:10" x14ac:dyDescent="0.25">
      <c r="A96" s="124"/>
      <c r="B96" s="8" t="s">
        <v>96</v>
      </c>
      <c r="C96" s="12">
        <f>$H94</f>
        <v>0</v>
      </c>
      <c r="D96" s="12"/>
      <c r="E96" s="327">
        <f>IF(C97=C96,(C97-C96)/2, C97-C96)</f>
        <v>58</v>
      </c>
      <c r="F96" s="327">
        <f t="shared" ref="F96" si="42">E96+D96</f>
        <v>58</v>
      </c>
      <c r="G96" s="327">
        <f>IF(C97&gt;=J94,D97,0)</f>
        <v>0</v>
      </c>
      <c r="H96" s="13">
        <f>(G96+F96)/2</f>
        <v>29</v>
      </c>
      <c r="I96" s="13">
        <f>E96</f>
        <v>58</v>
      </c>
      <c r="J96" s="17">
        <f>H96*I96</f>
        <v>1682</v>
      </c>
    </row>
    <row r="97" spans="1:10" x14ac:dyDescent="0.25">
      <c r="A97" s="124" t="s">
        <v>21</v>
      </c>
      <c r="B97" s="123" t="s">
        <v>268</v>
      </c>
      <c r="C97" s="125">
        <v>58</v>
      </c>
      <c r="D97" s="123">
        <v>89.7</v>
      </c>
      <c r="E97" s="13">
        <f t="shared" ref="E97" si="43">IF(C98=C97,(C98-C97)/2,C98-C97)</f>
        <v>152.1</v>
      </c>
      <c r="F97" s="13">
        <f t="shared" ref="F97" si="44">E97+D97</f>
        <v>241.8</v>
      </c>
      <c r="G97" s="13"/>
      <c r="H97" s="13">
        <f t="shared" ref="H97" si="45">(G97+F97)/2</f>
        <v>120.9</v>
      </c>
      <c r="I97" s="13">
        <f t="shared" ref="I97" si="46">E97</f>
        <v>152.1</v>
      </c>
      <c r="J97" s="17">
        <f t="shared" ref="J97" si="47">H97*I97</f>
        <v>18388.89</v>
      </c>
    </row>
    <row r="98" spans="1:10" x14ac:dyDescent="0.25">
      <c r="A98" s="124" t="s">
        <v>21</v>
      </c>
      <c r="B98" s="8" t="s">
        <v>95</v>
      </c>
      <c r="C98" s="21">
        <f t="shared" ref="C98:C120" si="48">$J$94</f>
        <v>210.1</v>
      </c>
      <c r="D98" s="122"/>
      <c r="E98" s="6"/>
      <c r="F98" s="6"/>
      <c r="G98" s="6"/>
      <c r="H98" s="6"/>
      <c r="I98" s="6"/>
      <c r="J98" s="58">
        <f>SUM(J$96:J97)/$F$94</f>
        <v>95.530176106615897</v>
      </c>
    </row>
    <row r="99" spans="1:10" hidden="1" outlineLevel="1" x14ac:dyDescent="0.25">
      <c r="A99" s="124" t="s">
        <v>21</v>
      </c>
      <c r="B99" s="8" t="s">
        <v>95</v>
      </c>
      <c r="C99" s="21">
        <f t="shared" si="48"/>
        <v>210.1</v>
      </c>
      <c r="D99" s="122"/>
      <c r="E99" s="6"/>
      <c r="F99" s="6"/>
      <c r="G99" s="6"/>
      <c r="H99" s="6"/>
      <c r="I99" s="6"/>
      <c r="J99" s="58">
        <f>SUM(J$96:J98)/$F$94</f>
        <v>95.984865188513155</v>
      </c>
    </row>
    <row r="100" spans="1:10" hidden="1" outlineLevel="1" x14ac:dyDescent="0.25">
      <c r="A100" s="124" t="s">
        <v>21</v>
      </c>
      <c r="B100" s="8" t="s">
        <v>95</v>
      </c>
      <c r="C100" s="21">
        <f t="shared" si="48"/>
        <v>210.1</v>
      </c>
      <c r="D100" s="122"/>
      <c r="E100" s="6"/>
      <c r="F100" s="6"/>
      <c r="G100" s="6"/>
      <c r="H100" s="6"/>
      <c r="I100" s="6"/>
      <c r="J100" s="58">
        <f>SUM(J$96:J99)/$F$94</f>
        <v>96.441718425964439</v>
      </c>
    </row>
    <row r="101" spans="1:10" hidden="1" outlineLevel="1" x14ac:dyDescent="0.25">
      <c r="A101" s="124" t="s">
        <v>21</v>
      </c>
      <c r="B101" s="8" t="s">
        <v>95</v>
      </c>
      <c r="C101" s="21">
        <f t="shared" si="48"/>
        <v>210.1</v>
      </c>
      <c r="D101" s="122"/>
      <c r="E101" s="6"/>
      <c r="F101" s="6"/>
      <c r="G101" s="6"/>
      <c r="H101" s="6"/>
      <c r="I101" s="6"/>
      <c r="J101" s="58">
        <f>SUM(J$96:J100)/$F$94</f>
        <v>96.90074611956733</v>
      </c>
    </row>
    <row r="102" spans="1:10" hidden="1" outlineLevel="1" x14ac:dyDescent="0.25">
      <c r="A102" s="124" t="s">
        <v>21</v>
      </c>
      <c r="B102" s="8" t="s">
        <v>95</v>
      </c>
      <c r="C102" s="21">
        <f t="shared" si="48"/>
        <v>210.1</v>
      </c>
      <c r="D102" s="122"/>
      <c r="E102" s="6"/>
      <c r="F102" s="6"/>
      <c r="G102" s="6"/>
      <c r="H102" s="6"/>
      <c r="I102" s="6"/>
      <c r="J102" s="58">
        <f>SUM(J$96:J101)/$F$94</f>
        <v>97.361958618946517</v>
      </c>
    </row>
    <row r="103" spans="1:10" hidden="1" outlineLevel="1" x14ac:dyDescent="0.25">
      <c r="A103" s="124" t="s">
        <v>21</v>
      </c>
      <c r="B103" s="8" t="s">
        <v>95</v>
      </c>
      <c r="C103" s="21">
        <f t="shared" si="48"/>
        <v>210.1</v>
      </c>
      <c r="D103" s="122"/>
      <c r="E103" s="6"/>
      <c r="F103" s="6"/>
      <c r="G103" s="6"/>
      <c r="H103" s="6"/>
      <c r="I103" s="6"/>
      <c r="J103" s="58">
        <f>SUM(J$96:J102)/$F$94</f>
        <v>97.825366322987193</v>
      </c>
    </row>
    <row r="104" spans="1:10" hidden="1" outlineLevel="1" x14ac:dyDescent="0.25">
      <c r="A104" s="124" t="s">
        <v>21</v>
      </c>
      <c r="B104" s="8" t="s">
        <v>95</v>
      </c>
      <c r="C104" s="21">
        <f t="shared" si="48"/>
        <v>210.1</v>
      </c>
      <c r="D104" s="122"/>
      <c r="E104" s="6"/>
      <c r="F104" s="6"/>
      <c r="G104" s="6"/>
      <c r="H104" s="6"/>
      <c r="I104" s="6"/>
      <c r="J104" s="58">
        <f>SUM(J$96:J103)/$F$94</f>
        <v>98.290979680069483</v>
      </c>
    </row>
    <row r="105" spans="1:10" hidden="1" outlineLevel="1" x14ac:dyDescent="0.25">
      <c r="A105" s="124" t="s">
        <v>21</v>
      </c>
      <c r="B105" s="8" t="s">
        <v>95</v>
      </c>
      <c r="C105" s="21">
        <f t="shared" si="48"/>
        <v>210.1</v>
      </c>
      <c r="D105" s="122"/>
      <c r="E105" s="6"/>
      <c r="F105" s="6"/>
      <c r="G105" s="6"/>
      <c r="H105" s="6"/>
      <c r="I105" s="6"/>
      <c r="J105" s="58">
        <f>SUM(J$96:J104)/$F$94</f>
        <v>98.758809188303985</v>
      </c>
    </row>
    <row r="106" spans="1:10" hidden="1" outlineLevel="1" x14ac:dyDescent="0.25">
      <c r="A106" s="124" t="s">
        <v>21</v>
      </c>
      <c r="B106" s="8" t="s">
        <v>95</v>
      </c>
      <c r="C106" s="21">
        <f t="shared" si="48"/>
        <v>210.1</v>
      </c>
      <c r="D106" s="122"/>
      <c r="E106" s="6"/>
      <c r="F106" s="6"/>
      <c r="G106" s="6"/>
      <c r="H106" s="6"/>
      <c r="I106" s="6"/>
      <c r="J106" s="58">
        <f>SUM(J$96:J105)/$F$94</f>
        <v>99.228865395768551</v>
      </c>
    </row>
    <row r="107" spans="1:10" hidden="1" outlineLevel="1" x14ac:dyDescent="0.25">
      <c r="A107" s="124" t="s">
        <v>21</v>
      </c>
      <c r="B107" s="8" t="s">
        <v>95</v>
      </c>
      <c r="C107" s="21">
        <f t="shared" si="48"/>
        <v>210.1</v>
      </c>
      <c r="D107" s="122"/>
      <c r="E107" s="6"/>
      <c r="F107" s="6"/>
      <c r="G107" s="6"/>
      <c r="H107" s="6"/>
      <c r="I107" s="6"/>
      <c r="J107" s="58">
        <f>SUM(J$96:J106)/$F$94</f>
        <v>99.701158900746037</v>
      </c>
    </row>
    <row r="108" spans="1:10" hidden="1" outlineLevel="1" x14ac:dyDescent="0.25">
      <c r="A108" s="124" t="s">
        <v>21</v>
      </c>
      <c r="B108" s="8" t="s">
        <v>95</v>
      </c>
      <c r="C108" s="21">
        <f t="shared" si="48"/>
        <v>210.1</v>
      </c>
      <c r="D108" s="122"/>
      <c r="E108" s="6"/>
      <c r="F108" s="6"/>
      <c r="G108" s="6"/>
      <c r="H108" s="6"/>
      <c r="I108" s="6"/>
      <c r="J108" s="58">
        <f>SUM(J$96:J107)/$F$94</f>
        <v>100.17570035196329</v>
      </c>
    </row>
    <row r="109" spans="1:10" hidden="1" outlineLevel="1" x14ac:dyDescent="0.25">
      <c r="A109" s="124" t="s">
        <v>21</v>
      </c>
      <c r="B109" s="8" t="s">
        <v>95</v>
      </c>
      <c r="C109" s="21">
        <f t="shared" si="48"/>
        <v>210.1</v>
      </c>
      <c r="D109" s="122"/>
      <c r="E109" s="6"/>
      <c r="F109" s="6"/>
      <c r="G109" s="6"/>
      <c r="H109" s="6"/>
      <c r="I109" s="6"/>
      <c r="J109" s="58">
        <f>SUM(J$96:J108)/$F$94</f>
        <v>100.65250044883128</v>
      </c>
    </row>
    <row r="110" spans="1:10" hidden="1" outlineLevel="1" x14ac:dyDescent="0.25">
      <c r="A110" s="124" t="s">
        <v>21</v>
      </c>
      <c r="B110" s="8" t="s">
        <v>95</v>
      </c>
      <c r="C110" s="21">
        <f t="shared" si="48"/>
        <v>210.1</v>
      </c>
      <c r="D110" s="122"/>
      <c r="E110" s="6"/>
      <c r="F110" s="6"/>
      <c r="G110" s="6"/>
      <c r="H110" s="6"/>
      <c r="I110" s="6"/>
      <c r="J110" s="58">
        <f>SUM(J$96:J109)/$F$94</f>
        <v>101.13156994168625</v>
      </c>
    </row>
    <row r="111" spans="1:10" hidden="1" outlineLevel="1" x14ac:dyDescent="0.25">
      <c r="A111" s="124" t="s">
        <v>21</v>
      </c>
      <c r="B111" s="8" t="s">
        <v>95</v>
      </c>
      <c r="C111" s="21">
        <f t="shared" si="48"/>
        <v>210.1</v>
      </c>
      <c r="D111" s="122"/>
      <c r="E111" s="6"/>
      <c r="F111" s="6"/>
      <c r="G111" s="6"/>
      <c r="H111" s="6"/>
      <c r="I111" s="6"/>
      <c r="J111" s="58">
        <f>SUM(J$96:J110)/$F$94</f>
        <v>101.6129196320322</v>
      </c>
    </row>
    <row r="112" spans="1:10" hidden="1" outlineLevel="1" x14ac:dyDescent="0.25">
      <c r="A112" s="124" t="s">
        <v>21</v>
      </c>
      <c r="B112" s="8" t="s">
        <v>95</v>
      </c>
      <c r="C112" s="21">
        <f t="shared" si="48"/>
        <v>210.1</v>
      </c>
      <c r="D112" s="122"/>
      <c r="E112" s="6"/>
      <c r="F112" s="6"/>
      <c r="G112" s="6"/>
      <c r="H112" s="6"/>
      <c r="I112" s="6"/>
      <c r="J112" s="58">
        <f>SUM(J$96:J111)/$F$94</f>
        <v>102.09656037278438</v>
      </c>
    </row>
    <row r="113" spans="1:10" hidden="1" outlineLevel="1" x14ac:dyDescent="0.25">
      <c r="A113" s="124" t="s">
        <v>21</v>
      </c>
      <c r="B113" s="8" t="s">
        <v>95</v>
      </c>
      <c r="C113" s="21">
        <f t="shared" si="48"/>
        <v>210.1</v>
      </c>
      <c r="D113" s="122"/>
      <c r="E113" s="6"/>
      <c r="F113" s="6"/>
      <c r="G113" s="6"/>
      <c r="H113" s="6"/>
      <c r="I113" s="6"/>
      <c r="J113" s="58">
        <f>SUM(J$96:J112)/$F$94</f>
        <v>102.58250306851397</v>
      </c>
    </row>
    <row r="114" spans="1:10" hidden="1" outlineLevel="1" x14ac:dyDescent="0.25">
      <c r="A114" s="124" t="s">
        <v>21</v>
      </c>
      <c r="B114" s="8" t="s">
        <v>95</v>
      </c>
      <c r="C114" s="21">
        <f t="shared" si="48"/>
        <v>210.1</v>
      </c>
      <c r="D114" s="122"/>
      <c r="E114" s="6"/>
      <c r="F114" s="6"/>
      <c r="G114" s="6"/>
      <c r="H114" s="6"/>
      <c r="I114" s="6"/>
      <c r="J114" s="58">
        <f>SUM(J$96:J113)/$F$94</f>
        <v>103.07075867569395</v>
      </c>
    </row>
    <row r="115" spans="1:10" hidden="1" outlineLevel="1" x14ac:dyDescent="0.25">
      <c r="A115" s="124" t="s">
        <v>21</v>
      </c>
      <c r="B115" s="8" t="s">
        <v>95</v>
      </c>
      <c r="C115" s="21">
        <f t="shared" si="48"/>
        <v>210.1</v>
      </c>
      <c r="D115" s="122"/>
      <c r="E115" s="6"/>
      <c r="F115" s="6"/>
      <c r="G115" s="6"/>
      <c r="H115" s="6"/>
      <c r="I115" s="6"/>
      <c r="J115" s="58">
        <f>SUM(J$96:J114)/$F$94</f>
        <v>103.56133820294619</v>
      </c>
    </row>
    <row r="116" spans="1:10" hidden="1" outlineLevel="1" x14ac:dyDescent="0.25">
      <c r="A116" s="124" t="s">
        <v>21</v>
      </c>
      <c r="B116" s="8" t="s">
        <v>95</v>
      </c>
      <c r="C116" s="21">
        <f t="shared" si="48"/>
        <v>210.1</v>
      </c>
      <c r="D116" s="122"/>
      <c r="E116" s="6"/>
      <c r="F116" s="6"/>
      <c r="G116" s="6"/>
      <c r="H116" s="6"/>
      <c r="I116" s="6"/>
      <c r="J116" s="58">
        <f>SUM(J$96:J115)/$F$94</f>
        <v>104.05425271128959</v>
      </c>
    </row>
    <row r="117" spans="1:10" hidden="1" outlineLevel="1" x14ac:dyDescent="0.25">
      <c r="A117" s="124" t="s">
        <v>21</v>
      </c>
      <c r="B117" s="8" t="s">
        <v>95</v>
      </c>
      <c r="C117" s="21">
        <f t="shared" si="48"/>
        <v>210.1</v>
      </c>
      <c r="D117" s="122"/>
      <c r="E117" s="6"/>
      <c r="F117" s="6"/>
      <c r="G117" s="6"/>
      <c r="H117" s="6"/>
      <c r="I117" s="6"/>
      <c r="J117" s="58">
        <f>SUM(J$96:J116)/$F$94</f>
        <v>104.54951331438949</v>
      </c>
    </row>
    <row r="118" spans="1:10" hidden="1" outlineLevel="1" x14ac:dyDescent="0.25">
      <c r="A118" s="124" t="s">
        <v>21</v>
      </c>
      <c r="B118" s="8" t="s">
        <v>95</v>
      </c>
      <c r="C118" s="21">
        <f t="shared" si="48"/>
        <v>210.1</v>
      </c>
      <c r="D118" s="122"/>
      <c r="E118" s="6"/>
      <c r="F118" s="6"/>
      <c r="G118" s="6"/>
      <c r="H118" s="6"/>
      <c r="I118" s="6"/>
      <c r="J118" s="58">
        <f>SUM(J$96:J117)/$F$94</f>
        <v>105.04713117880829</v>
      </c>
    </row>
    <row r="119" spans="1:10" hidden="1" outlineLevel="1" x14ac:dyDescent="0.25">
      <c r="A119" s="124" t="s">
        <v>21</v>
      </c>
      <c r="B119" s="8" t="s">
        <v>95</v>
      </c>
      <c r="C119" s="21">
        <f t="shared" si="48"/>
        <v>210.1</v>
      </c>
      <c r="D119" s="122"/>
      <c r="E119" s="6"/>
      <c r="F119" s="6"/>
      <c r="G119" s="6"/>
      <c r="H119" s="6"/>
      <c r="I119" s="6"/>
      <c r="J119" s="58">
        <f>SUM(J$96:J118)/$F$94</f>
        <v>105.54711752425716</v>
      </c>
    </row>
    <row r="120" spans="1:10" hidden="1" outlineLevel="1" x14ac:dyDescent="0.25">
      <c r="A120" s="124" t="s">
        <v>21</v>
      </c>
      <c r="B120" s="8" t="s">
        <v>95</v>
      </c>
      <c r="C120" s="21">
        <f t="shared" si="48"/>
        <v>210.1</v>
      </c>
      <c r="D120" s="122"/>
      <c r="E120" s="6"/>
      <c r="F120" s="6"/>
      <c r="G120" s="6"/>
      <c r="H120" s="6"/>
      <c r="I120" s="6"/>
      <c r="J120" s="58">
        <f>SUM(J$96:J119)/$F$94</f>
        <v>106.04948362384906</v>
      </c>
    </row>
    <row r="121" spans="1:10" hidden="1" outlineLevel="1" x14ac:dyDescent="0.25">
      <c r="A121" s="124"/>
      <c r="B121" s="8" t="s">
        <v>95</v>
      </c>
      <c r="C121" s="21">
        <f>$J$94</f>
        <v>210.1</v>
      </c>
      <c r="D121" s="122"/>
      <c r="E121" s="6"/>
      <c r="F121" s="6"/>
      <c r="G121" s="6"/>
      <c r="H121" s="6"/>
      <c r="I121" s="6"/>
      <c r="J121" s="58">
        <f>SUM(J$96:J120)/$F$94</f>
        <v>106.55424080435286</v>
      </c>
    </row>
    <row r="122" spans="1:10" collapsed="1" x14ac:dyDescent="0.25">
      <c r="A122" s="122"/>
      <c r="B122" s="122"/>
      <c r="C122" s="122"/>
      <c r="D122" s="122"/>
      <c r="E122" s="122"/>
      <c r="F122" s="122"/>
      <c r="G122" s="122"/>
      <c r="H122" s="122"/>
      <c r="I122" s="122"/>
      <c r="J122" s="122"/>
    </row>
    <row r="123" spans="1:10" ht="18.75" x14ac:dyDescent="0.3">
      <c r="A123" s="339"/>
      <c r="B123" s="339"/>
      <c r="C123" s="339"/>
      <c r="D123" s="339"/>
      <c r="E123" s="112" t="s">
        <v>54</v>
      </c>
      <c r="F123" s="50">
        <f>J123-H123</f>
        <v>210.1</v>
      </c>
      <c r="G123" s="122" t="s">
        <v>97</v>
      </c>
      <c r="H123" s="38">
        <f>H94</f>
        <v>0</v>
      </c>
      <c r="I123" s="122" t="s">
        <v>98</v>
      </c>
      <c r="J123" s="59">
        <f>J94</f>
        <v>210.1</v>
      </c>
    </row>
    <row r="124" spans="1:10" x14ac:dyDescent="0.25">
      <c r="A124" s="124"/>
      <c r="B124" s="124" t="s">
        <v>7</v>
      </c>
      <c r="C124" s="124" t="s">
        <v>47</v>
      </c>
      <c r="D124" s="124" t="s">
        <v>24</v>
      </c>
      <c r="E124" s="124" t="s">
        <v>49</v>
      </c>
      <c r="F124" s="124" t="s">
        <v>50</v>
      </c>
      <c r="G124" s="124" t="s">
        <v>50</v>
      </c>
      <c r="H124" s="124" t="s">
        <v>51</v>
      </c>
      <c r="I124" s="124" t="s">
        <v>52</v>
      </c>
      <c r="J124" s="16" t="s">
        <v>53</v>
      </c>
    </row>
    <row r="125" spans="1:10" x14ac:dyDescent="0.25">
      <c r="A125" s="124"/>
      <c r="B125" s="8" t="s">
        <v>96</v>
      </c>
      <c r="C125" s="12">
        <f>$H123</f>
        <v>0</v>
      </c>
      <c r="D125" s="12"/>
      <c r="E125" s="327">
        <f>IF(C126=C125,(C126-C125)/2, C126-C125)</f>
        <v>4.0999999999999996</v>
      </c>
      <c r="F125" s="327">
        <f t="shared" ref="F125" si="49">E125+D125</f>
        <v>4.0999999999999996</v>
      </c>
      <c r="G125" s="327">
        <f>IF(C126&gt;=J123,D126,0)</f>
        <v>0</v>
      </c>
      <c r="H125" s="13">
        <f>(G125+F125)/2</f>
        <v>2.0499999999999998</v>
      </c>
      <c r="I125" s="13">
        <f>E125</f>
        <v>4.0999999999999996</v>
      </c>
      <c r="J125" s="17">
        <f>H125*I125</f>
        <v>8.4049999999999994</v>
      </c>
    </row>
    <row r="126" spans="1:10" x14ac:dyDescent="0.25">
      <c r="A126" s="124" t="s">
        <v>99</v>
      </c>
      <c r="B126" s="123" t="s">
        <v>177</v>
      </c>
      <c r="C126" s="125">
        <v>4.0999999999999996</v>
      </c>
      <c r="D126" s="123">
        <v>0</v>
      </c>
      <c r="E126" s="24">
        <f t="shared" ref="E126:E131" si="50">IF(C127=0,"",(C127-C126)/2)</f>
        <v>6.55</v>
      </c>
      <c r="F126" s="24">
        <f>E126+D126</f>
        <v>6.55</v>
      </c>
      <c r="G126" s="24">
        <f>E126+D127</f>
        <v>6.55</v>
      </c>
      <c r="H126" s="24">
        <f>((G126+F126)/2)/2</f>
        <v>3.2749999999999999</v>
      </c>
      <c r="I126" s="24">
        <f>E126*2</f>
        <v>13.1</v>
      </c>
      <c r="J126" s="25">
        <f>H126*I126</f>
        <v>42.902499999999996</v>
      </c>
    </row>
    <row r="127" spans="1:10" x14ac:dyDescent="0.25">
      <c r="A127" s="124" t="s">
        <v>99</v>
      </c>
      <c r="B127" s="122" t="s">
        <v>178</v>
      </c>
      <c r="C127" s="122">
        <v>17.2</v>
      </c>
      <c r="D127" s="123">
        <v>0</v>
      </c>
      <c r="E127" s="24">
        <f t="shared" si="50"/>
        <v>8.5499999999999989</v>
      </c>
      <c r="F127" s="24">
        <f>E127+D127</f>
        <v>8.5499999999999989</v>
      </c>
      <c r="G127" s="24">
        <f t="shared" ref="G127:G133" si="51">E127+D128</f>
        <v>8.5499999999999989</v>
      </c>
      <c r="H127" s="24">
        <f t="shared" ref="H127:H134" si="52">((G127+F127)/2)/2</f>
        <v>4.2749999999999995</v>
      </c>
      <c r="I127" s="24">
        <f t="shared" ref="I127:I134" si="53">E127*2</f>
        <v>17.099999999999998</v>
      </c>
      <c r="J127" s="25">
        <f t="shared" ref="J127:J135" si="54">H127*I127</f>
        <v>73.102499999999978</v>
      </c>
    </row>
    <row r="128" spans="1:10" x14ac:dyDescent="0.25">
      <c r="A128" s="124" t="s">
        <v>99</v>
      </c>
      <c r="B128" s="122" t="s">
        <v>179</v>
      </c>
      <c r="C128" s="122">
        <v>34.299999999999997</v>
      </c>
      <c r="D128" s="122">
        <v>0</v>
      </c>
      <c r="E128" s="24">
        <f t="shared" si="50"/>
        <v>11.850000000000001</v>
      </c>
      <c r="F128" s="24">
        <f>E128+D128</f>
        <v>11.850000000000001</v>
      </c>
      <c r="G128" s="24">
        <f t="shared" si="51"/>
        <v>31.85</v>
      </c>
      <c r="H128" s="24">
        <f t="shared" si="52"/>
        <v>10.925000000000001</v>
      </c>
      <c r="I128" s="24">
        <f t="shared" si="53"/>
        <v>23.700000000000003</v>
      </c>
      <c r="J128" s="25">
        <f t="shared" si="54"/>
        <v>258.92250000000007</v>
      </c>
    </row>
    <row r="129" spans="1:10" x14ac:dyDescent="0.25">
      <c r="A129" s="124" t="s">
        <v>99</v>
      </c>
      <c r="B129" s="122" t="s">
        <v>180</v>
      </c>
      <c r="C129" s="122">
        <v>58</v>
      </c>
      <c r="D129" s="123">
        <v>20</v>
      </c>
      <c r="E129" s="24">
        <f t="shared" si="50"/>
        <v>0</v>
      </c>
      <c r="F129" s="24">
        <f>E129+D129</f>
        <v>20</v>
      </c>
      <c r="G129" s="24">
        <f t="shared" si="51"/>
        <v>47.7</v>
      </c>
      <c r="H129" s="24">
        <f t="shared" si="52"/>
        <v>16.925000000000001</v>
      </c>
      <c r="I129" s="24">
        <f t="shared" si="53"/>
        <v>0</v>
      </c>
      <c r="J129" s="25">
        <f t="shared" si="54"/>
        <v>0</v>
      </c>
    </row>
    <row r="130" spans="1:10" x14ac:dyDescent="0.25">
      <c r="A130" s="124" t="s">
        <v>99</v>
      </c>
      <c r="B130" s="122" t="s">
        <v>181</v>
      </c>
      <c r="C130" s="122">
        <v>58</v>
      </c>
      <c r="D130" s="123">
        <v>47.7</v>
      </c>
      <c r="E130" s="24">
        <f t="shared" si="50"/>
        <v>25.049999999999997</v>
      </c>
      <c r="F130" s="24">
        <f>E130+D130</f>
        <v>72.75</v>
      </c>
      <c r="G130" s="24">
        <f t="shared" si="51"/>
        <v>25.049999999999997</v>
      </c>
      <c r="H130" s="24">
        <f t="shared" si="52"/>
        <v>24.45</v>
      </c>
      <c r="I130" s="24">
        <f t="shared" si="53"/>
        <v>50.099999999999994</v>
      </c>
      <c r="J130" s="25">
        <f t="shared" si="54"/>
        <v>1224.9449999999999</v>
      </c>
    </row>
    <row r="131" spans="1:10" x14ac:dyDescent="0.25">
      <c r="A131" s="124" t="s">
        <v>99</v>
      </c>
      <c r="B131" s="122" t="s">
        <v>182</v>
      </c>
      <c r="C131" s="122">
        <v>108.1</v>
      </c>
      <c r="D131" s="123">
        <v>0</v>
      </c>
      <c r="E131" s="24">
        <f t="shared" si="50"/>
        <v>19.799999999999997</v>
      </c>
      <c r="F131" s="24">
        <f t="shared" ref="F131:F135" si="55">E131+D131</f>
        <v>19.799999999999997</v>
      </c>
      <c r="G131" s="24">
        <f t="shared" si="51"/>
        <v>58.5</v>
      </c>
      <c r="H131" s="24">
        <f t="shared" si="52"/>
        <v>19.574999999999999</v>
      </c>
      <c r="I131" s="24">
        <f t="shared" si="53"/>
        <v>39.599999999999994</v>
      </c>
      <c r="J131" s="25">
        <f t="shared" si="54"/>
        <v>775.16999999999985</v>
      </c>
    </row>
    <row r="132" spans="1:10" x14ac:dyDescent="0.25">
      <c r="A132" s="124" t="s">
        <v>99</v>
      </c>
      <c r="B132" s="123" t="s">
        <v>183</v>
      </c>
      <c r="C132" s="122">
        <v>147.69999999999999</v>
      </c>
      <c r="D132" s="122">
        <v>38.700000000000003</v>
      </c>
      <c r="E132" s="24">
        <f>IF(C133=0,"",(C133-C132)/2)</f>
        <v>9</v>
      </c>
      <c r="F132" s="24">
        <f t="shared" si="55"/>
        <v>47.7</v>
      </c>
      <c r="G132" s="24">
        <f t="shared" si="51"/>
        <v>20.5</v>
      </c>
      <c r="H132" s="24">
        <f t="shared" si="52"/>
        <v>17.05</v>
      </c>
      <c r="I132" s="24">
        <f t="shared" si="53"/>
        <v>18</v>
      </c>
      <c r="J132" s="25">
        <f t="shared" si="54"/>
        <v>306.90000000000003</v>
      </c>
    </row>
    <row r="133" spans="1:10" x14ac:dyDescent="0.25">
      <c r="A133" s="124" t="s">
        <v>99</v>
      </c>
      <c r="B133" s="123" t="s">
        <v>184</v>
      </c>
      <c r="C133" s="122">
        <v>165.7</v>
      </c>
      <c r="D133" s="122">
        <v>11.5</v>
      </c>
      <c r="E133" s="24">
        <f t="shared" ref="E133" si="56">IF(C134=0,"",(C134-C133)/2)</f>
        <v>22.200000000000003</v>
      </c>
      <c r="F133" s="24">
        <f t="shared" si="55"/>
        <v>33.700000000000003</v>
      </c>
      <c r="G133" s="24">
        <f t="shared" si="51"/>
        <v>36.6</v>
      </c>
      <c r="H133" s="24">
        <f t="shared" si="52"/>
        <v>17.575000000000003</v>
      </c>
      <c r="I133" s="24">
        <f t="shared" si="53"/>
        <v>44.400000000000006</v>
      </c>
      <c r="J133" s="25">
        <f t="shared" si="54"/>
        <v>780.33000000000027</v>
      </c>
    </row>
    <row r="134" spans="1:10" x14ac:dyDescent="0.25">
      <c r="A134" s="124" t="s">
        <v>99</v>
      </c>
      <c r="B134" s="123" t="s">
        <v>185</v>
      </c>
      <c r="C134" s="122">
        <v>210.1</v>
      </c>
      <c r="D134" s="122">
        <v>14.4</v>
      </c>
      <c r="E134" s="24">
        <f>IF(C135=0,"",(C135-C134)/2)</f>
        <v>18.299999999999997</v>
      </c>
      <c r="F134" s="24">
        <f t="shared" si="55"/>
        <v>32.699999999999996</v>
      </c>
      <c r="G134" s="24">
        <f>E134+D135</f>
        <v>18.299999999999997</v>
      </c>
      <c r="H134" s="24">
        <f t="shared" si="52"/>
        <v>12.749999999999998</v>
      </c>
      <c r="I134" s="24">
        <f t="shared" si="53"/>
        <v>36.599999999999994</v>
      </c>
      <c r="J134" s="25">
        <f t="shared" si="54"/>
        <v>466.64999999999986</v>
      </c>
    </row>
    <row r="135" spans="1:10" x14ac:dyDescent="0.25">
      <c r="A135" s="124" t="s">
        <v>99</v>
      </c>
      <c r="B135" s="123" t="s">
        <v>186</v>
      </c>
      <c r="C135" s="122">
        <v>246.7</v>
      </c>
      <c r="D135" s="122">
        <v>0</v>
      </c>
      <c r="E135" s="13">
        <f t="shared" ref="E135" si="57">IF(C136=C135,(C136-C135)/2,C136-C135)</f>
        <v>-36.599999999999994</v>
      </c>
      <c r="F135" s="13">
        <f t="shared" si="55"/>
        <v>-36.599999999999994</v>
      </c>
      <c r="G135" s="13"/>
      <c r="H135" s="13">
        <f t="shared" ref="H135" si="58">(G135+F135)/2</f>
        <v>-18.299999999999997</v>
      </c>
      <c r="I135" s="13">
        <f t="shared" ref="I135" si="59">E135</f>
        <v>-36.599999999999994</v>
      </c>
      <c r="J135" s="17">
        <f t="shared" si="54"/>
        <v>669.77999999999975</v>
      </c>
    </row>
    <row r="136" spans="1:10" x14ac:dyDescent="0.25">
      <c r="A136" s="124" t="s">
        <v>99</v>
      </c>
      <c r="B136" s="8" t="s">
        <v>95</v>
      </c>
      <c r="C136" s="21">
        <f t="shared" ref="C136:C149" si="60">$J$123</f>
        <v>210.1</v>
      </c>
      <c r="D136" s="122"/>
      <c r="E136" s="6"/>
      <c r="F136" s="6"/>
      <c r="G136" s="6"/>
      <c r="H136" s="6"/>
      <c r="I136" s="6"/>
      <c r="J136" s="58">
        <f>SUM(J$125:J135)/$F$123</f>
        <v>21.928165159447882</v>
      </c>
    </row>
    <row r="137" spans="1:10" hidden="1" outlineLevel="1" x14ac:dyDescent="0.25">
      <c r="A137" s="124" t="s">
        <v>99</v>
      </c>
      <c r="B137" s="8" t="s">
        <v>95</v>
      </c>
      <c r="C137" s="21">
        <f t="shared" si="60"/>
        <v>210.1</v>
      </c>
      <c r="D137" s="122"/>
      <c r="E137" s="6"/>
      <c r="F137" s="6"/>
      <c r="G137" s="6"/>
      <c r="H137" s="6"/>
      <c r="I137" s="6"/>
      <c r="J137" s="58">
        <f>SUM(J$125:J136)/$F$123</f>
        <v>22.03253529347667</v>
      </c>
    </row>
    <row r="138" spans="1:10" hidden="1" outlineLevel="1" x14ac:dyDescent="0.25">
      <c r="A138" s="124" t="s">
        <v>99</v>
      </c>
      <c r="B138" s="8" t="s">
        <v>95</v>
      </c>
      <c r="C138" s="21">
        <f t="shared" si="60"/>
        <v>210.1</v>
      </c>
      <c r="D138" s="122"/>
      <c r="E138" s="6"/>
      <c r="F138" s="6"/>
      <c r="G138" s="6"/>
      <c r="H138" s="6"/>
      <c r="I138" s="6"/>
      <c r="J138" s="58">
        <f>SUM(J$125:J137)/$F$123</f>
        <v>22.137402191589363</v>
      </c>
    </row>
    <row r="139" spans="1:10" hidden="1" outlineLevel="1" x14ac:dyDescent="0.25">
      <c r="A139" s="124" t="s">
        <v>99</v>
      </c>
      <c r="B139" s="8" t="s">
        <v>95</v>
      </c>
      <c r="C139" s="21">
        <f t="shared" si="60"/>
        <v>210.1</v>
      </c>
      <c r="D139" s="122"/>
      <c r="E139" s="6"/>
      <c r="F139" s="6"/>
      <c r="G139" s="6"/>
      <c r="H139" s="6"/>
      <c r="I139" s="6"/>
      <c r="J139" s="58">
        <f>SUM(J$125:J138)/$F$123</f>
        <v>22.242768218203306</v>
      </c>
    </row>
    <row r="140" spans="1:10" hidden="1" outlineLevel="1" x14ac:dyDescent="0.25">
      <c r="A140" s="124" t="s">
        <v>99</v>
      </c>
      <c r="B140" s="8" t="s">
        <v>95</v>
      </c>
      <c r="C140" s="21">
        <f t="shared" si="60"/>
        <v>210.1</v>
      </c>
      <c r="D140" s="122"/>
      <c r="E140" s="6"/>
      <c r="F140" s="6"/>
      <c r="G140" s="6"/>
      <c r="H140" s="6"/>
      <c r="I140" s="6"/>
      <c r="J140" s="58">
        <f>SUM(J$125:J139)/$F$123</f>
        <v>22.348635748989615</v>
      </c>
    </row>
    <row r="141" spans="1:10" hidden="1" outlineLevel="1" x14ac:dyDescent="0.25">
      <c r="A141" s="124" t="s">
        <v>99</v>
      </c>
      <c r="B141" s="8" t="s">
        <v>95</v>
      </c>
      <c r="C141" s="21">
        <f t="shared" si="60"/>
        <v>210.1</v>
      </c>
      <c r="D141" s="122"/>
      <c r="E141" s="6"/>
      <c r="F141" s="6"/>
      <c r="G141" s="6"/>
      <c r="H141" s="6"/>
      <c r="I141" s="6"/>
      <c r="J141" s="58">
        <f>SUM(J$125:J140)/$F$123</f>
        <v>22.455007170926734</v>
      </c>
    </row>
    <row r="142" spans="1:10" hidden="1" outlineLevel="1" x14ac:dyDescent="0.25">
      <c r="A142" s="124" t="s">
        <v>99</v>
      </c>
      <c r="B142" s="8" t="s">
        <v>95</v>
      </c>
      <c r="C142" s="21">
        <f t="shared" si="60"/>
        <v>210.1</v>
      </c>
      <c r="D142" s="122"/>
      <c r="E142" s="6"/>
      <c r="F142" s="6"/>
      <c r="G142" s="6"/>
      <c r="H142" s="6"/>
      <c r="I142" s="6"/>
      <c r="J142" s="58">
        <f>SUM(J$125:J141)/$F$123</f>
        <v>22.561884882354274</v>
      </c>
    </row>
    <row r="143" spans="1:10" hidden="1" outlineLevel="1" x14ac:dyDescent="0.25">
      <c r="A143" s="124" t="s">
        <v>99</v>
      </c>
      <c r="B143" s="8" t="s">
        <v>95</v>
      </c>
      <c r="C143" s="21">
        <f t="shared" si="60"/>
        <v>210.1</v>
      </c>
      <c r="D143" s="122"/>
      <c r="E143" s="6"/>
      <c r="F143" s="6"/>
      <c r="G143" s="6"/>
      <c r="H143" s="6"/>
      <c r="I143" s="6"/>
      <c r="J143" s="58">
        <f>SUM(J$125:J142)/$F$123</f>
        <v>22.669271293027069</v>
      </c>
    </row>
    <row r="144" spans="1:10" hidden="1" outlineLevel="1" x14ac:dyDescent="0.25">
      <c r="A144" s="124" t="s">
        <v>99</v>
      </c>
      <c r="B144" s="8" t="s">
        <v>95</v>
      </c>
      <c r="C144" s="21">
        <f t="shared" si="60"/>
        <v>210.1</v>
      </c>
      <c r="D144" s="122"/>
      <c r="E144" s="6"/>
      <c r="F144" s="6"/>
      <c r="G144" s="6"/>
      <c r="H144" s="6"/>
      <c r="I144" s="6"/>
      <c r="J144" s="58">
        <f>SUM(J$125:J143)/$F$123</f>
        <v>22.777168824169514</v>
      </c>
    </row>
    <row r="145" spans="1:10" hidden="1" outlineLevel="1" x14ac:dyDescent="0.25">
      <c r="A145" s="124" t="s">
        <v>99</v>
      </c>
      <c r="B145" s="8" t="s">
        <v>95</v>
      </c>
      <c r="C145" s="21">
        <f t="shared" si="60"/>
        <v>210.1</v>
      </c>
      <c r="D145" s="122"/>
      <c r="E145" s="6"/>
      <c r="F145" s="6"/>
      <c r="G145" s="6"/>
      <c r="H145" s="6"/>
      <c r="I145" s="6"/>
      <c r="J145" s="58">
        <f>SUM(J$125:J144)/$F$123</f>
        <v>22.885579908530147</v>
      </c>
    </row>
    <row r="146" spans="1:10" hidden="1" outlineLevel="1" x14ac:dyDescent="0.25">
      <c r="A146" s="124" t="s">
        <v>99</v>
      </c>
      <c r="B146" s="8" t="s">
        <v>95</v>
      </c>
      <c r="C146" s="21">
        <f t="shared" si="60"/>
        <v>210.1</v>
      </c>
      <c r="D146" s="122"/>
      <c r="E146" s="6"/>
      <c r="F146" s="6"/>
      <c r="G146" s="6"/>
      <c r="H146" s="6"/>
      <c r="I146" s="6"/>
      <c r="J146" s="58">
        <f>SUM(J$125:J145)/$F$123</f>
        <v>22.994506990436527</v>
      </c>
    </row>
    <row r="147" spans="1:10" hidden="1" outlineLevel="1" x14ac:dyDescent="0.25">
      <c r="A147" s="124" t="s">
        <v>99</v>
      </c>
      <c r="B147" s="8" t="s">
        <v>95</v>
      </c>
      <c r="C147" s="21">
        <f t="shared" si="60"/>
        <v>210.1</v>
      </c>
      <c r="D147" s="122"/>
      <c r="E147" s="6"/>
      <c r="F147" s="6"/>
      <c r="G147" s="6"/>
      <c r="H147" s="6"/>
      <c r="I147" s="6"/>
      <c r="J147" s="58">
        <f>SUM(J$125:J146)/$F$123</f>
        <v>23.10395252585031</v>
      </c>
    </row>
    <row r="148" spans="1:10" hidden="1" outlineLevel="1" x14ac:dyDescent="0.25">
      <c r="A148" s="124" t="s">
        <v>99</v>
      </c>
      <c r="B148" s="8" t="s">
        <v>95</v>
      </c>
      <c r="C148" s="21">
        <f t="shared" si="60"/>
        <v>210.1</v>
      </c>
      <c r="D148" s="122"/>
      <c r="E148" s="6"/>
      <c r="F148" s="6"/>
      <c r="G148" s="6"/>
      <c r="H148" s="6"/>
      <c r="I148" s="6"/>
      <c r="J148" s="58">
        <f>SUM(J$125:J147)/$F$123</f>
        <v>23.213918982422658</v>
      </c>
    </row>
    <row r="149" spans="1:10" hidden="1" outlineLevel="1" x14ac:dyDescent="0.25">
      <c r="A149" s="124" t="s">
        <v>99</v>
      </c>
      <c r="B149" s="8" t="s">
        <v>95</v>
      </c>
      <c r="C149" s="21">
        <f t="shared" si="60"/>
        <v>210.1</v>
      </c>
      <c r="D149" s="122"/>
      <c r="E149" s="6"/>
      <c r="F149" s="6"/>
      <c r="G149" s="6"/>
      <c r="H149" s="6"/>
      <c r="I149" s="6"/>
      <c r="J149" s="58">
        <f>SUM(J$125:J148)/$F$123</f>
        <v>23.32440883954985</v>
      </c>
    </row>
    <row r="150" spans="1:10" hidden="1" outlineLevel="1" x14ac:dyDescent="0.25">
      <c r="A150" s="124"/>
      <c r="B150" s="8" t="s">
        <v>95</v>
      </c>
      <c r="C150" s="21">
        <f>$J$123</f>
        <v>210.1</v>
      </c>
      <c r="D150" s="122"/>
      <c r="E150" s="6"/>
      <c r="F150" s="6"/>
      <c r="G150" s="6"/>
      <c r="H150" s="6"/>
      <c r="I150" s="6"/>
      <c r="J150" s="58">
        <f>SUM(J$125:J149)/$F$123</f>
        <v>23.435424588429189</v>
      </c>
    </row>
    <row r="151" spans="1:10" collapsed="1" x14ac:dyDescent="0.25">
      <c r="A151" s="122"/>
      <c r="B151" s="122"/>
      <c r="C151" s="122"/>
      <c r="D151" s="122"/>
      <c r="E151" s="122"/>
      <c r="F151" s="122"/>
      <c r="G151" s="122"/>
      <c r="H151" s="122"/>
      <c r="I151" s="122"/>
      <c r="J151" s="122"/>
    </row>
    <row r="152" spans="1:10" ht="18.75" x14ac:dyDescent="0.3">
      <c r="A152" s="339"/>
      <c r="B152" s="339"/>
      <c r="C152" s="339"/>
      <c r="D152" s="339"/>
      <c r="E152" s="112" t="s">
        <v>54</v>
      </c>
      <c r="F152" s="126">
        <f>J152-H152</f>
        <v>210.1</v>
      </c>
      <c r="G152" s="122" t="s">
        <v>97</v>
      </c>
      <c r="H152" s="38">
        <f>H123</f>
        <v>0</v>
      </c>
      <c r="I152" s="122" t="s">
        <v>98</v>
      </c>
      <c r="J152" s="59">
        <f>J123</f>
        <v>210.1</v>
      </c>
    </row>
    <row r="153" spans="1:10" x14ac:dyDescent="0.25">
      <c r="A153" s="124"/>
      <c r="B153" s="124" t="s">
        <v>7</v>
      </c>
      <c r="C153" s="124" t="s">
        <v>47</v>
      </c>
      <c r="D153" s="124" t="s">
        <v>24</v>
      </c>
      <c r="E153" s="124" t="s">
        <v>49</v>
      </c>
      <c r="F153" s="124" t="s">
        <v>50</v>
      </c>
      <c r="G153" s="124" t="s">
        <v>50</v>
      </c>
      <c r="H153" s="124" t="s">
        <v>51</v>
      </c>
      <c r="I153" s="124" t="s">
        <v>52</v>
      </c>
      <c r="J153" s="16" t="s">
        <v>53</v>
      </c>
    </row>
    <row r="154" spans="1:10" x14ac:dyDescent="0.25">
      <c r="A154" s="124"/>
      <c r="B154" s="8" t="s">
        <v>96</v>
      </c>
      <c r="C154" s="12">
        <f>$H152</f>
        <v>0</v>
      </c>
      <c r="D154" s="12"/>
      <c r="E154" s="327">
        <f>IF(C155=C154,(C155-C154)/2, C155-C154)</f>
        <v>246.7</v>
      </c>
      <c r="F154" s="327">
        <f t="shared" ref="F154" si="61">E154+D154</f>
        <v>246.7</v>
      </c>
      <c r="G154" s="327">
        <f>IF(C155&gt;=J152,D155,0)</f>
        <v>63.9</v>
      </c>
      <c r="H154" s="13">
        <f>(G154+F154)/2</f>
        <v>155.29999999999998</v>
      </c>
      <c r="I154" s="13">
        <f>E154</f>
        <v>246.7</v>
      </c>
      <c r="J154" s="17">
        <f>H154*I154</f>
        <v>38312.509999999995</v>
      </c>
    </row>
    <row r="155" spans="1:10" x14ac:dyDescent="0.25">
      <c r="A155" s="124" t="s">
        <v>274</v>
      </c>
      <c r="B155" s="123" t="s">
        <v>276</v>
      </c>
      <c r="C155" s="125">
        <v>246.7</v>
      </c>
      <c r="D155" s="123">
        <v>63.9</v>
      </c>
      <c r="E155" s="24">
        <f t="shared" ref="E155:E156" si="62">IF(C156=0,"",(C156-C155)/2)</f>
        <v>-68.849999999999994</v>
      </c>
      <c r="F155" s="24">
        <f>E155+D155</f>
        <v>-4.9499999999999957</v>
      </c>
      <c r="G155" s="24">
        <f>E155+D156</f>
        <v>13.150000000000006</v>
      </c>
      <c r="H155" s="24">
        <f>((G155+F155)/2)/2</f>
        <v>2.0500000000000025</v>
      </c>
      <c r="I155" s="24">
        <f>E155*2</f>
        <v>-137.69999999999999</v>
      </c>
      <c r="J155" s="25">
        <f>H155*I155</f>
        <v>-282.28500000000031</v>
      </c>
    </row>
    <row r="156" spans="1:10" x14ac:dyDescent="0.25">
      <c r="A156" s="124" t="s">
        <v>274</v>
      </c>
      <c r="B156" s="122" t="s">
        <v>148</v>
      </c>
      <c r="C156" s="122">
        <v>109</v>
      </c>
      <c r="D156" s="123">
        <v>82</v>
      </c>
      <c r="E156" s="24">
        <f t="shared" si="62"/>
        <v>-27.35</v>
      </c>
      <c r="F156" s="24">
        <f>E156+D156</f>
        <v>54.65</v>
      </c>
      <c r="G156" s="24">
        <f t="shared" ref="G156" si="63">E156+D157</f>
        <v>57.749999999999993</v>
      </c>
      <c r="H156" s="24">
        <f t="shared" ref="H156" si="64">((G156+F156)/2)/2</f>
        <v>28.099999999999998</v>
      </c>
      <c r="I156" s="24">
        <f t="shared" ref="I156" si="65">E156*2</f>
        <v>-54.7</v>
      </c>
      <c r="J156" s="25">
        <f t="shared" ref="J156:J157" si="66">H156*I156</f>
        <v>-1537.07</v>
      </c>
    </row>
    <row r="157" spans="1:10" x14ac:dyDescent="0.25">
      <c r="A157" s="124" t="s">
        <v>274</v>
      </c>
      <c r="B157" s="122" t="s">
        <v>148</v>
      </c>
      <c r="C157" s="122">
        <v>54.3</v>
      </c>
      <c r="D157" s="122">
        <v>85.1</v>
      </c>
      <c r="E157" s="13">
        <f t="shared" ref="E157" si="67">IF(C158=C157,(C158-C157)/2,C158-C157)</f>
        <v>155.80000000000001</v>
      </c>
      <c r="F157" s="13">
        <f t="shared" ref="F157" si="68">E157+D157</f>
        <v>240.9</v>
      </c>
      <c r="G157" s="13"/>
      <c r="H157" s="13">
        <f t="shared" ref="H157" si="69">(G157+F157)/2</f>
        <v>120.45</v>
      </c>
      <c r="I157" s="13">
        <f t="shared" ref="I157" si="70">E157</f>
        <v>155.80000000000001</v>
      </c>
      <c r="J157" s="17">
        <f t="shared" si="66"/>
        <v>18766.11</v>
      </c>
    </row>
    <row r="158" spans="1:10" x14ac:dyDescent="0.25">
      <c r="A158" s="124" t="s">
        <v>274</v>
      </c>
      <c r="B158" s="8" t="s">
        <v>95</v>
      </c>
      <c r="C158" s="21">
        <f t="shared" ref="C158:C178" si="71">$J$152</f>
        <v>210.1</v>
      </c>
      <c r="D158" s="122"/>
      <c r="E158" s="6"/>
      <c r="F158" s="6"/>
      <c r="G158" s="6"/>
      <c r="H158" s="6"/>
      <c r="I158" s="6"/>
      <c r="J158" s="58">
        <f>SUM(J$154:J157)/$F$152</f>
        <v>263.01411232746307</v>
      </c>
    </row>
    <row r="159" spans="1:10" hidden="1" outlineLevel="1" x14ac:dyDescent="0.25">
      <c r="A159" s="124" t="s">
        <v>274</v>
      </c>
      <c r="B159" s="8" t="s">
        <v>95</v>
      </c>
      <c r="C159" s="21">
        <f t="shared" si="71"/>
        <v>210.1</v>
      </c>
      <c r="D159" s="122"/>
      <c r="E159" s="6"/>
      <c r="F159" s="6"/>
      <c r="G159" s="6"/>
      <c r="H159" s="6"/>
      <c r="I159" s="6"/>
      <c r="J159" s="58">
        <f>SUM(J$154:J158)/$F$152</f>
        <v>264.26596436138726</v>
      </c>
    </row>
    <row r="160" spans="1:10" hidden="1" outlineLevel="1" x14ac:dyDescent="0.25">
      <c r="A160" s="124" t="s">
        <v>274</v>
      </c>
      <c r="B160" s="8" t="s">
        <v>95</v>
      </c>
      <c r="C160" s="21">
        <f t="shared" si="71"/>
        <v>210.1</v>
      </c>
      <c r="D160" s="122"/>
      <c r="E160" s="6"/>
      <c r="F160" s="6"/>
      <c r="G160" s="6"/>
      <c r="H160" s="6"/>
      <c r="I160" s="6"/>
      <c r="J160" s="58">
        <f>SUM(J$154:J159)/$F$152</f>
        <v>265.52377475815729</v>
      </c>
    </row>
    <row r="161" spans="1:10" hidden="1" outlineLevel="1" x14ac:dyDescent="0.25">
      <c r="A161" s="124" t="s">
        <v>274</v>
      </c>
      <c r="B161" s="8" t="s">
        <v>95</v>
      </c>
      <c r="C161" s="21">
        <f t="shared" si="71"/>
        <v>210.1</v>
      </c>
      <c r="D161" s="122"/>
      <c r="E161" s="6"/>
      <c r="F161" s="6"/>
      <c r="G161" s="6"/>
      <c r="H161" s="6"/>
      <c r="I161" s="6"/>
      <c r="J161" s="58">
        <f>SUM(J$154:J160)/$F$152</f>
        <v>266.78757187742508</v>
      </c>
    </row>
    <row r="162" spans="1:10" hidden="1" outlineLevel="1" x14ac:dyDescent="0.25">
      <c r="A162" s="124" t="s">
        <v>274</v>
      </c>
      <c r="B162" s="8" t="s">
        <v>95</v>
      </c>
      <c r="C162" s="21">
        <f t="shared" si="71"/>
        <v>210.1</v>
      </c>
      <c r="D162" s="122"/>
      <c r="E162" s="6"/>
      <c r="F162" s="6"/>
      <c r="G162" s="6"/>
      <c r="H162" s="6"/>
      <c r="I162" s="6"/>
      <c r="J162" s="58">
        <f>SUM(J$154:J161)/$F$152</f>
        <v>268.05738421382404</v>
      </c>
    </row>
    <row r="163" spans="1:10" hidden="1" outlineLevel="1" x14ac:dyDescent="0.25">
      <c r="A163" s="124" t="s">
        <v>274</v>
      </c>
      <c r="B163" s="8" t="s">
        <v>95</v>
      </c>
      <c r="C163" s="21">
        <f t="shared" si="71"/>
        <v>210.1</v>
      </c>
      <c r="D163" s="122"/>
      <c r="E163" s="6"/>
      <c r="F163" s="6"/>
      <c r="G163" s="6"/>
      <c r="H163" s="6"/>
      <c r="I163" s="6"/>
      <c r="J163" s="58">
        <f>SUM(J$154:J162)/$F$152</f>
        <v>269.33324039761186</v>
      </c>
    </row>
    <row r="164" spans="1:10" hidden="1" outlineLevel="1" x14ac:dyDescent="0.25">
      <c r="A164" s="124" t="s">
        <v>274</v>
      </c>
      <c r="B164" s="8" t="s">
        <v>95</v>
      </c>
      <c r="C164" s="21">
        <f t="shared" si="71"/>
        <v>210.1</v>
      </c>
      <c r="D164" s="122"/>
      <c r="E164" s="6"/>
      <c r="F164" s="6"/>
      <c r="G164" s="6"/>
      <c r="H164" s="6"/>
      <c r="I164" s="6"/>
      <c r="J164" s="58">
        <f>SUM(J$154:J163)/$F$152</f>
        <v>270.61516919531584</v>
      </c>
    </row>
    <row r="165" spans="1:10" hidden="1" outlineLevel="1" x14ac:dyDescent="0.25">
      <c r="A165" s="124" t="s">
        <v>274</v>
      </c>
      <c r="B165" s="8" t="s">
        <v>95</v>
      </c>
      <c r="C165" s="21">
        <f t="shared" si="71"/>
        <v>210.1</v>
      </c>
      <c r="D165" s="122"/>
      <c r="E165" s="6"/>
      <c r="F165" s="6"/>
      <c r="G165" s="6"/>
      <c r="H165" s="6"/>
      <c r="I165" s="6"/>
      <c r="J165" s="58">
        <f>SUM(J$154:J164)/$F$152</f>
        <v>271.90319951038163</v>
      </c>
    </row>
    <row r="166" spans="1:10" hidden="1" outlineLevel="1" x14ac:dyDescent="0.25">
      <c r="A166" s="124" t="s">
        <v>274</v>
      </c>
      <c r="B166" s="8" t="s">
        <v>95</v>
      </c>
      <c r="C166" s="21">
        <f t="shared" si="71"/>
        <v>210.1</v>
      </c>
      <c r="D166" s="122"/>
      <c r="E166" s="6"/>
      <c r="F166" s="6"/>
      <c r="G166" s="6"/>
      <c r="H166" s="6"/>
      <c r="I166" s="6"/>
      <c r="J166" s="58">
        <f>SUM(J$154:J165)/$F$152</f>
        <v>273.19736038382462</v>
      </c>
    </row>
    <row r="167" spans="1:10" hidden="1" outlineLevel="1" x14ac:dyDescent="0.25">
      <c r="A167" s="124" t="s">
        <v>274</v>
      </c>
      <c r="B167" s="8" t="s">
        <v>95</v>
      </c>
      <c r="C167" s="21">
        <f t="shared" si="71"/>
        <v>210.1</v>
      </c>
      <c r="D167" s="122"/>
      <c r="E167" s="6"/>
      <c r="F167" s="6"/>
      <c r="G167" s="6"/>
      <c r="H167" s="6"/>
      <c r="I167" s="6"/>
      <c r="J167" s="58">
        <f>SUM(J$154:J166)/$F$152</f>
        <v>274.49768099488523</v>
      </c>
    </row>
    <row r="168" spans="1:10" hidden="1" outlineLevel="1" x14ac:dyDescent="0.25">
      <c r="A168" s="124" t="s">
        <v>274</v>
      </c>
      <c r="B168" s="8" t="s">
        <v>95</v>
      </c>
      <c r="C168" s="21">
        <f t="shared" si="71"/>
        <v>210.1</v>
      </c>
      <c r="D168" s="122"/>
      <c r="E168" s="6"/>
      <c r="F168" s="6"/>
      <c r="G168" s="6"/>
      <c r="H168" s="6"/>
      <c r="I168" s="6"/>
      <c r="J168" s="58">
        <f>SUM(J$154:J167)/$F$152</f>
        <v>275.80419066168616</v>
      </c>
    </row>
    <row r="169" spans="1:10" hidden="1" outlineLevel="1" x14ac:dyDescent="0.25">
      <c r="A169" s="124" t="s">
        <v>274</v>
      </c>
      <c r="B169" s="8" t="s">
        <v>95</v>
      </c>
      <c r="C169" s="21">
        <f t="shared" si="71"/>
        <v>210.1</v>
      </c>
      <c r="D169" s="122"/>
      <c r="E169" s="6"/>
      <c r="F169" s="6"/>
      <c r="G169" s="6"/>
      <c r="H169" s="6"/>
      <c r="I169" s="6"/>
      <c r="J169" s="58">
        <f>SUM(J$154:J168)/$F$152</f>
        <v>277.11691884189412</v>
      </c>
    </row>
    <row r="170" spans="1:10" hidden="1" outlineLevel="1" x14ac:dyDescent="0.25">
      <c r="A170" s="124" t="s">
        <v>274</v>
      </c>
      <c r="B170" s="8" t="s">
        <v>95</v>
      </c>
      <c r="C170" s="21">
        <f t="shared" si="71"/>
        <v>210.1</v>
      </c>
      <c r="D170" s="122"/>
      <c r="E170" s="6"/>
      <c r="F170" s="6"/>
      <c r="G170" s="6"/>
      <c r="H170" s="6"/>
      <c r="I170" s="6"/>
      <c r="J170" s="58">
        <f>SUM(J$154:J169)/$F$152</f>
        <v>278.43589513338338</v>
      </c>
    </row>
    <row r="171" spans="1:10" hidden="1" outlineLevel="1" x14ac:dyDescent="0.25">
      <c r="A171" s="124" t="s">
        <v>274</v>
      </c>
      <c r="B171" s="8" t="s">
        <v>95</v>
      </c>
      <c r="C171" s="21">
        <f t="shared" si="71"/>
        <v>210.1</v>
      </c>
      <c r="D171" s="122"/>
      <c r="E171" s="6"/>
      <c r="F171" s="6"/>
      <c r="G171" s="6"/>
      <c r="H171" s="6"/>
      <c r="I171" s="6"/>
      <c r="J171" s="58">
        <f>SUM(J$154:J170)/$F$152</f>
        <v>279.76114927490352</v>
      </c>
    </row>
    <row r="172" spans="1:10" hidden="1" outlineLevel="1" x14ac:dyDescent="0.25">
      <c r="A172" s="124" t="s">
        <v>274</v>
      </c>
      <c r="B172" s="8" t="s">
        <v>95</v>
      </c>
      <c r="C172" s="21">
        <f t="shared" si="71"/>
        <v>210.1</v>
      </c>
      <c r="D172" s="122"/>
      <c r="E172" s="6"/>
      <c r="F172" s="6"/>
      <c r="G172" s="6"/>
      <c r="H172" s="6"/>
      <c r="I172" s="6"/>
      <c r="J172" s="58">
        <f>SUM(J$154:J171)/$F$152</f>
        <v>281.09271114674982</v>
      </c>
    </row>
    <row r="173" spans="1:10" hidden="1" outlineLevel="1" x14ac:dyDescent="0.25">
      <c r="A173" s="124" t="s">
        <v>274</v>
      </c>
      <c r="B173" s="8" t="s">
        <v>95</v>
      </c>
      <c r="C173" s="21">
        <f t="shared" si="71"/>
        <v>210.1</v>
      </c>
      <c r="D173" s="122"/>
      <c r="E173" s="6"/>
      <c r="F173" s="6"/>
      <c r="G173" s="6"/>
      <c r="H173" s="6"/>
      <c r="I173" s="6"/>
      <c r="J173" s="58">
        <f>SUM(J$154:J172)/$F$152</f>
        <v>282.43061077143687</v>
      </c>
    </row>
    <row r="174" spans="1:10" hidden="1" outlineLevel="1" x14ac:dyDescent="0.25">
      <c r="A174" s="124" t="s">
        <v>274</v>
      </c>
      <c r="B174" s="8" t="s">
        <v>95</v>
      </c>
      <c r="C174" s="21">
        <f t="shared" si="71"/>
        <v>210.1</v>
      </c>
      <c r="D174" s="122"/>
      <c r="E174" s="6"/>
      <c r="F174" s="6"/>
      <c r="G174" s="6"/>
      <c r="H174" s="6"/>
      <c r="I174" s="6"/>
      <c r="J174" s="58">
        <f>SUM(J$154:J173)/$F$152</f>
        <v>283.7748783143756</v>
      </c>
    </row>
    <row r="175" spans="1:10" hidden="1" outlineLevel="1" x14ac:dyDescent="0.25">
      <c r="A175" s="124" t="s">
        <v>274</v>
      </c>
      <c r="B175" s="8" t="s">
        <v>95</v>
      </c>
      <c r="C175" s="21">
        <f t="shared" si="71"/>
        <v>210.1</v>
      </c>
      <c r="D175" s="122"/>
      <c r="E175" s="6"/>
      <c r="F175" s="6"/>
      <c r="G175" s="6"/>
      <c r="H175" s="6"/>
      <c r="I175" s="6"/>
      <c r="J175" s="58">
        <f>SUM(J$154:J174)/$F$152</f>
        <v>285.1255440845535</v>
      </c>
    </row>
    <row r="176" spans="1:10" hidden="1" outlineLevel="1" x14ac:dyDescent="0.25">
      <c r="A176" s="124" t="s">
        <v>274</v>
      </c>
      <c r="B176" s="8" t="s">
        <v>95</v>
      </c>
      <c r="C176" s="21">
        <f t="shared" si="71"/>
        <v>210.1</v>
      </c>
      <c r="D176" s="122"/>
      <c r="E176" s="6"/>
      <c r="F176" s="6"/>
      <c r="G176" s="6"/>
      <c r="H176" s="6"/>
      <c r="I176" s="6"/>
      <c r="J176" s="58">
        <f>SUM(J$154:J175)/$F$152</f>
        <v>286.48263853521775</v>
      </c>
    </row>
    <row r="177" spans="1:10" hidden="1" outlineLevel="1" x14ac:dyDescent="0.25">
      <c r="A177" s="124" t="s">
        <v>274</v>
      </c>
      <c r="B177" s="8" t="s">
        <v>95</v>
      </c>
      <c r="C177" s="21">
        <f t="shared" si="71"/>
        <v>210.1</v>
      </c>
      <c r="D177" s="122"/>
      <c r="E177" s="6"/>
      <c r="F177" s="6"/>
      <c r="G177" s="6"/>
      <c r="H177" s="6"/>
      <c r="I177" s="6"/>
      <c r="J177" s="58">
        <f>SUM(J$154:J176)/$F$152</f>
        <v>287.84619226456198</v>
      </c>
    </row>
    <row r="178" spans="1:10" hidden="1" outlineLevel="1" x14ac:dyDescent="0.25">
      <c r="A178" s="124" t="s">
        <v>274</v>
      </c>
      <c r="B178" s="8" t="s">
        <v>95</v>
      </c>
      <c r="C178" s="21">
        <f t="shared" si="71"/>
        <v>210.1</v>
      </c>
      <c r="D178" s="122"/>
      <c r="E178" s="6"/>
      <c r="F178" s="6"/>
      <c r="G178" s="6"/>
      <c r="H178" s="6"/>
      <c r="I178" s="6"/>
      <c r="J178" s="58">
        <f>SUM(J$154:J177)/$F$152</f>
        <v>289.21623601641613</v>
      </c>
    </row>
    <row r="179" spans="1:10" hidden="1" outlineLevel="1" x14ac:dyDescent="0.25">
      <c r="A179" s="124"/>
      <c r="B179" s="8" t="s">
        <v>95</v>
      </c>
      <c r="C179" s="21">
        <f>$J$152</f>
        <v>210.1</v>
      </c>
      <c r="D179" s="122"/>
      <c r="E179" s="6"/>
      <c r="F179" s="6"/>
      <c r="G179" s="6"/>
      <c r="H179" s="6"/>
      <c r="I179" s="6"/>
      <c r="J179" s="58">
        <f>SUM(J$154:J178)/$F$152</f>
        <v>290.59280068093977</v>
      </c>
    </row>
    <row r="180" spans="1:10" collapsed="1" x14ac:dyDescent="0.25"/>
  </sheetData>
  <mergeCells count="6">
    <mergeCell ref="A152:D152"/>
    <mergeCell ref="A7:D7"/>
    <mergeCell ref="A36:D36"/>
    <mergeCell ref="A65:D65"/>
    <mergeCell ref="A94:D94"/>
    <mergeCell ref="A123:D123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80"/>
  <sheetViews>
    <sheetView zoomScale="85" zoomScaleNormal="85" workbookViewId="0">
      <pane ySplit="3" topLeftCell="A4" activePane="bottomLeft" state="frozen"/>
      <selection activeCell="F196" sqref="F196"/>
      <selection pane="bottomLeft" activeCell="G3" sqref="G3"/>
    </sheetView>
  </sheetViews>
  <sheetFormatPr defaultRowHeight="15" outlineLevelRow="1" x14ac:dyDescent="0.25"/>
  <cols>
    <col min="1" max="1" width="11.7109375" customWidth="1"/>
    <col min="2" max="2" width="21.42578125" bestFit="1" customWidth="1"/>
    <col min="3" max="3" width="9.42578125" bestFit="1" customWidth="1"/>
    <col min="4" max="4" width="9.5703125" bestFit="1" customWidth="1"/>
    <col min="5" max="5" width="22.5703125" bestFit="1" customWidth="1"/>
    <col min="6" max="7" width="22.42578125" bestFit="1" customWidth="1"/>
    <col min="8" max="8" width="15.85546875" bestFit="1" customWidth="1"/>
    <col min="9" max="9" width="11.42578125" bestFit="1" customWidth="1"/>
    <col min="10" max="10" width="20.85546875" bestFit="1" customWidth="1"/>
  </cols>
  <sheetData>
    <row r="1" spans="1:10" s="136" customFormat="1" x14ac:dyDescent="0.25">
      <c r="A1" s="112"/>
      <c r="B1" s="136">
        <v>1</v>
      </c>
      <c r="C1" s="136">
        <v>2</v>
      </c>
      <c r="D1" s="136">
        <v>3</v>
      </c>
      <c r="E1" s="136">
        <v>6</v>
      </c>
      <c r="F1" s="136">
        <v>5</v>
      </c>
      <c r="G1" s="136">
        <v>8</v>
      </c>
    </row>
    <row r="2" spans="1:10" s="136" customFormat="1" x14ac:dyDescent="0.25">
      <c r="A2" s="30" t="s">
        <v>216</v>
      </c>
      <c r="B2" s="30" t="s">
        <v>29</v>
      </c>
      <c r="C2" s="30" t="s">
        <v>151</v>
      </c>
      <c r="D2" s="30" t="s">
        <v>16</v>
      </c>
      <c r="E2" s="30" t="s">
        <v>21</v>
      </c>
      <c r="F2" s="30" t="s">
        <v>61</v>
      </c>
      <c r="G2" s="30" t="s">
        <v>274</v>
      </c>
    </row>
    <row r="3" spans="1:10" x14ac:dyDescent="0.25">
      <c r="B3" s="15">
        <f>J21</f>
        <v>11.419988642816579</v>
      </c>
      <c r="C3" s="15">
        <f>J50</f>
        <v>11.419988642816577</v>
      </c>
      <c r="D3" s="15">
        <f>J72</f>
        <v>51.440112152186273</v>
      </c>
      <c r="E3" s="15">
        <f>J103</f>
        <v>65.759540034071534</v>
      </c>
      <c r="F3" s="15">
        <f>J140</f>
        <v>11.96543867120954</v>
      </c>
      <c r="G3" s="15">
        <f>J158</f>
        <v>57.731005110732553</v>
      </c>
    </row>
    <row r="4" spans="1:10" x14ac:dyDescent="0.25">
      <c r="A4" s="162" t="s">
        <v>590</v>
      </c>
      <c r="B4" s="159"/>
      <c r="C4" s="159"/>
      <c r="D4" s="159"/>
      <c r="E4" s="159"/>
    </row>
    <row r="7" spans="1:10" ht="18.75" x14ac:dyDescent="0.3">
      <c r="A7" s="339" t="s">
        <v>562</v>
      </c>
      <c r="B7" s="339"/>
      <c r="C7" s="339"/>
      <c r="D7" s="339"/>
      <c r="E7" s="112" t="s">
        <v>54</v>
      </c>
      <c r="F7" s="126">
        <f>J7-H7</f>
        <v>352.2</v>
      </c>
      <c r="G7" s="122" t="s">
        <v>97</v>
      </c>
      <c r="H7" s="127">
        <v>0</v>
      </c>
      <c r="I7" s="122" t="s">
        <v>98</v>
      </c>
      <c r="J7" s="23">
        <v>352.2</v>
      </c>
    </row>
    <row r="8" spans="1:10" x14ac:dyDescent="0.25">
      <c r="A8" s="124"/>
      <c r="B8" s="124" t="s">
        <v>7</v>
      </c>
      <c r="C8" s="124" t="s">
        <v>47</v>
      </c>
      <c r="D8" s="124" t="s">
        <v>24</v>
      </c>
      <c r="E8" s="124" t="s">
        <v>49</v>
      </c>
      <c r="F8" s="124" t="s">
        <v>50</v>
      </c>
      <c r="G8" s="124" t="s">
        <v>50</v>
      </c>
      <c r="H8" s="124" t="s">
        <v>51</v>
      </c>
      <c r="I8" s="124" t="s">
        <v>52</v>
      </c>
      <c r="J8" s="16" t="s">
        <v>53</v>
      </c>
    </row>
    <row r="9" spans="1:10" x14ac:dyDescent="0.25">
      <c r="A9" s="124"/>
      <c r="B9" s="8" t="s">
        <v>96</v>
      </c>
      <c r="C9" s="12">
        <f>$H7</f>
        <v>0</v>
      </c>
      <c r="D9" s="12"/>
      <c r="E9" s="327">
        <f>IF(C10=C9,(C10-C9)/2, C10-C9)</f>
        <v>30.4</v>
      </c>
      <c r="F9" s="327">
        <f t="shared" ref="F9" si="0">E9+D9</f>
        <v>30.4</v>
      </c>
      <c r="G9" s="327">
        <f>IF(C10&gt;=J7,D10,0)</f>
        <v>0</v>
      </c>
      <c r="H9" s="13">
        <f>(G9+F9)/2</f>
        <v>15.2</v>
      </c>
      <c r="I9" s="13">
        <f>E9</f>
        <v>30.4</v>
      </c>
      <c r="J9" s="17">
        <f>H9*I9</f>
        <v>462.08</v>
      </c>
    </row>
    <row r="10" spans="1:10" x14ac:dyDescent="0.25">
      <c r="A10" s="124" t="s">
        <v>29</v>
      </c>
      <c r="B10" s="306" t="s">
        <v>192</v>
      </c>
      <c r="C10" s="310">
        <v>30.4</v>
      </c>
      <c r="D10" s="320">
        <v>0</v>
      </c>
      <c r="E10" s="24">
        <f t="shared" ref="E10:E15" si="1">IF(C11=0,"",(C11-C10)/2)</f>
        <v>15.5</v>
      </c>
      <c r="F10" s="24">
        <f>E10+D10</f>
        <v>15.5</v>
      </c>
      <c r="G10" s="24">
        <f>E10+D11</f>
        <v>15.5</v>
      </c>
      <c r="H10" s="24">
        <f>((G10+F10)/2)/2</f>
        <v>7.75</v>
      </c>
      <c r="I10" s="24">
        <f>E10*2</f>
        <v>31</v>
      </c>
      <c r="J10" s="25">
        <f>H10*I10</f>
        <v>240.25</v>
      </c>
    </row>
    <row r="11" spans="1:10" x14ac:dyDescent="0.25">
      <c r="A11" s="124" t="s">
        <v>29</v>
      </c>
      <c r="B11" s="306" t="s">
        <v>263</v>
      </c>
      <c r="C11" s="320">
        <v>61.4</v>
      </c>
      <c r="D11" s="320">
        <v>0</v>
      </c>
      <c r="E11" s="24">
        <f t="shared" si="1"/>
        <v>19.150000000000002</v>
      </c>
      <c r="F11" s="24">
        <f>E11+D11</f>
        <v>19.150000000000002</v>
      </c>
      <c r="G11" s="24">
        <f t="shared" ref="G11:G19" si="2">E11+D12</f>
        <v>19.150000000000002</v>
      </c>
      <c r="H11" s="24">
        <f t="shared" ref="H11:H19" si="3">((G11+F11)/2)/2</f>
        <v>9.5750000000000011</v>
      </c>
      <c r="I11" s="24">
        <f t="shared" ref="I11:I19" si="4">E11*2</f>
        <v>38.300000000000004</v>
      </c>
      <c r="J11" s="25">
        <f t="shared" ref="J11:J20" si="5">H11*I11</f>
        <v>366.72250000000008</v>
      </c>
    </row>
    <row r="12" spans="1:10" x14ac:dyDescent="0.25">
      <c r="A12" s="124" t="s">
        <v>29</v>
      </c>
      <c r="B12" s="306" t="s">
        <v>187</v>
      </c>
      <c r="C12" s="306">
        <v>99.7</v>
      </c>
      <c r="D12" s="307">
        <v>0</v>
      </c>
      <c r="E12" s="24">
        <f t="shared" si="1"/>
        <v>4.5500000000000043</v>
      </c>
      <c r="F12" s="24">
        <f>E12+D12</f>
        <v>4.5500000000000043</v>
      </c>
      <c r="G12" s="24">
        <f t="shared" si="2"/>
        <v>12.050000000000004</v>
      </c>
      <c r="H12" s="24">
        <f t="shared" si="3"/>
        <v>4.1500000000000021</v>
      </c>
      <c r="I12" s="24">
        <f t="shared" si="4"/>
        <v>9.1000000000000085</v>
      </c>
      <c r="J12" s="25">
        <f t="shared" si="5"/>
        <v>37.765000000000057</v>
      </c>
    </row>
    <row r="13" spans="1:10" x14ac:dyDescent="0.25">
      <c r="A13" s="124" t="s">
        <v>29</v>
      </c>
      <c r="B13" s="306" t="s">
        <v>194</v>
      </c>
      <c r="C13" s="306">
        <v>108.80000000000001</v>
      </c>
      <c r="D13" s="306">
        <v>7.5</v>
      </c>
      <c r="E13" s="24">
        <f t="shared" si="1"/>
        <v>20.549999999999983</v>
      </c>
      <c r="F13" s="24">
        <f>E13+D13</f>
        <v>28.049999999999983</v>
      </c>
      <c r="G13" s="24">
        <f t="shared" si="2"/>
        <v>20.549999999999983</v>
      </c>
      <c r="H13" s="24">
        <f t="shared" si="3"/>
        <v>12.149999999999991</v>
      </c>
      <c r="I13" s="24">
        <f t="shared" si="4"/>
        <v>41.099999999999966</v>
      </c>
      <c r="J13" s="25">
        <f t="shared" si="5"/>
        <v>499.36499999999921</v>
      </c>
    </row>
    <row r="14" spans="1:10" x14ac:dyDescent="0.25">
      <c r="A14" s="124" t="s">
        <v>29</v>
      </c>
      <c r="B14" s="306" t="s">
        <v>726</v>
      </c>
      <c r="C14" s="306">
        <v>149.89999999999998</v>
      </c>
      <c r="D14" s="306">
        <v>0</v>
      </c>
      <c r="E14" s="24">
        <f t="shared" si="1"/>
        <v>5.9000000000000057</v>
      </c>
      <c r="F14" s="24">
        <f>E14+D14</f>
        <v>5.9000000000000057</v>
      </c>
      <c r="G14" s="24">
        <f t="shared" si="2"/>
        <v>5.9000000000000057</v>
      </c>
      <c r="H14" s="24">
        <f t="shared" si="3"/>
        <v>2.9500000000000028</v>
      </c>
      <c r="I14" s="24">
        <f t="shared" si="4"/>
        <v>11.800000000000011</v>
      </c>
      <c r="J14" s="25">
        <f t="shared" si="5"/>
        <v>34.810000000000066</v>
      </c>
    </row>
    <row r="15" spans="1:10" x14ac:dyDescent="0.25">
      <c r="A15" s="124" t="s">
        <v>29</v>
      </c>
      <c r="B15" s="306" t="s">
        <v>188</v>
      </c>
      <c r="C15" s="306">
        <v>161.69999999999999</v>
      </c>
      <c r="D15" s="307">
        <v>0</v>
      </c>
      <c r="E15" s="24">
        <f t="shared" si="1"/>
        <v>10.100000000000023</v>
      </c>
      <c r="F15" s="24">
        <f t="shared" ref="F15:F20" si="6">E15+D15</f>
        <v>10.100000000000023</v>
      </c>
      <c r="G15" s="24">
        <f t="shared" si="2"/>
        <v>10.100000000000023</v>
      </c>
      <c r="H15" s="24">
        <f t="shared" si="3"/>
        <v>5.0500000000000114</v>
      </c>
      <c r="I15" s="24">
        <f t="shared" si="4"/>
        <v>20.200000000000045</v>
      </c>
      <c r="J15" s="25">
        <f t="shared" si="5"/>
        <v>102.01000000000046</v>
      </c>
    </row>
    <row r="16" spans="1:10" x14ac:dyDescent="0.25">
      <c r="A16" s="124" t="s">
        <v>29</v>
      </c>
      <c r="B16" s="306" t="s">
        <v>196</v>
      </c>
      <c r="C16" s="306">
        <v>181.90000000000003</v>
      </c>
      <c r="D16" s="307">
        <v>0</v>
      </c>
      <c r="E16" s="24">
        <f>IF(C17=0,"",(C17-C16)/2)</f>
        <v>15.999999999999986</v>
      </c>
      <c r="F16" s="24">
        <f t="shared" si="6"/>
        <v>15.999999999999986</v>
      </c>
      <c r="G16" s="24">
        <f t="shared" si="2"/>
        <v>15.999999999999986</v>
      </c>
      <c r="H16" s="24">
        <f t="shared" si="3"/>
        <v>7.9999999999999929</v>
      </c>
      <c r="I16" s="24">
        <f t="shared" si="4"/>
        <v>31.999999999999972</v>
      </c>
      <c r="J16" s="25">
        <f t="shared" si="5"/>
        <v>255.99999999999955</v>
      </c>
    </row>
    <row r="17" spans="1:10" x14ac:dyDescent="0.25">
      <c r="A17" s="124" t="s">
        <v>29</v>
      </c>
      <c r="B17" s="306" t="s">
        <v>273</v>
      </c>
      <c r="C17" s="306">
        <v>213.9</v>
      </c>
      <c r="D17" s="307">
        <v>0</v>
      </c>
      <c r="E17" s="24">
        <f t="shared" ref="E17:E19" si="7">IF(C18=0,"",(C18-C17)/2)</f>
        <v>28.200000000000003</v>
      </c>
      <c r="F17" s="24">
        <f t="shared" si="6"/>
        <v>28.200000000000003</v>
      </c>
      <c r="G17" s="24">
        <f t="shared" si="2"/>
        <v>34.300000000000004</v>
      </c>
      <c r="H17" s="24">
        <f t="shared" si="3"/>
        <v>15.625000000000002</v>
      </c>
      <c r="I17" s="24">
        <f t="shared" si="4"/>
        <v>56.400000000000006</v>
      </c>
      <c r="J17" s="25">
        <f t="shared" si="5"/>
        <v>881.25000000000023</v>
      </c>
    </row>
    <row r="18" spans="1:10" x14ac:dyDescent="0.25">
      <c r="A18" s="124" t="s">
        <v>29</v>
      </c>
      <c r="B18" s="306" t="s">
        <v>200</v>
      </c>
      <c r="C18" s="306">
        <v>270.3</v>
      </c>
      <c r="D18" s="307">
        <v>6.1</v>
      </c>
      <c r="E18" s="24">
        <f>IF(C19=0,"",(C19-C18)/2)</f>
        <v>19.199999999999989</v>
      </c>
      <c r="F18" s="24">
        <f t="shared" si="6"/>
        <v>25.29999999999999</v>
      </c>
      <c r="G18" s="24">
        <f>E18+D19</f>
        <v>30.999999999999989</v>
      </c>
      <c r="H18" s="24">
        <f t="shared" si="3"/>
        <v>14.074999999999996</v>
      </c>
      <c r="I18" s="24">
        <f t="shared" si="4"/>
        <v>38.399999999999977</v>
      </c>
      <c r="J18" s="25">
        <f t="shared" si="5"/>
        <v>540.47999999999956</v>
      </c>
    </row>
    <row r="19" spans="1:10" x14ac:dyDescent="0.25">
      <c r="A19" s="124" t="s">
        <v>29</v>
      </c>
      <c r="B19" s="306" t="s">
        <v>201</v>
      </c>
      <c r="C19" s="307">
        <v>308.7</v>
      </c>
      <c r="D19" s="307">
        <v>11.8</v>
      </c>
      <c r="E19" s="24">
        <f t="shared" si="7"/>
        <v>21.75</v>
      </c>
      <c r="F19" s="24">
        <f t="shared" si="6"/>
        <v>33.549999999999997</v>
      </c>
      <c r="G19" s="24">
        <f t="shared" si="2"/>
        <v>21.75</v>
      </c>
      <c r="H19" s="24">
        <f t="shared" si="3"/>
        <v>13.824999999999999</v>
      </c>
      <c r="I19" s="24">
        <f t="shared" si="4"/>
        <v>43.5</v>
      </c>
      <c r="J19" s="25">
        <f t="shared" si="5"/>
        <v>601.38749999999993</v>
      </c>
    </row>
    <row r="20" spans="1:10" x14ac:dyDescent="0.25">
      <c r="A20" s="124" t="s">
        <v>29</v>
      </c>
      <c r="B20" s="128" t="s">
        <v>203</v>
      </c>
      <c r="C20" s="135">
        <v>352.2</v>
      </c>
      <c r="D20" s="129">
        <v>0</v>
      </c>
      <c r="E20" s="13">
        <f t="shared" ref="E20" si="8">IF(C21=C20,(C21-C20)/2,C21-C20)</f>
        <v>0</v>
      </c>
      <c r="F20" s="13">
        <f t="shared" si="6"/>
        <v>0</v>
      </c>
      <c r="G20" s="13"/>
      <c r="H20" s="13">
        <f t="shared" ref="H20" si="9">(G20+F20)/2</f>
        <v>0</v>
      </c>
      <c r="I20" s="13">
        <f t="shared" ref="I20" si="10">E20</f>
        <v>0</v>
      </c>
      <c r="J20" s="17">
        <f t="shared" si="5"/>
        <v>0</v>
      </c>
    </row>
    <row r="21" spans="1:10" x14ac:dyDescent="0.25">
      <c r="A21" s="124" t="s">
        <v>29</v>
      </c>
      <c r="B21" s="8" t="s">
        <v>95</v>
      </c>
      <c r="C21" s="21">
        <f t="shared" ref="C21:C33" si="11">$J$7</f>
        <v>352.2</v>
      </c>
      <c r="D21" s="129"/>
      <c r="E21" s="6"/>
      <c r="F21" s="6"/>
      <c r="G21" s="6"/>
      <c r="H21" s="6"/>
      <c r="I21" s="6"/>
      <c r="J21" s="58">
        <f>SUM(J$9:J20)/$F$7</f>
        <v>11.419988642816579</v>
      </c>
    </row>
    <row r="22" spans="1:10" hidden="1" outlineLevel="1" x14ac:dyDescent="0.25">
      <c r="A22" s="124" t="s">
        <v>29</v>
      </c>
      <c r="B22" s="8" t="s">
        <v>95</v>
      </c>
      <c r="C22" s="21">
        <f t="shared" si="11"/>
        <v>352.2</v>
      </c>
      <c r="D22" s="129"/>
      <c r="E22" s="6"/>
      <c r="F22" s="6"/>
      <c r="G22" s="6"/>
      <c r="H22" s="6"/>
      <c r="I22" s="6"/>
      <c r="J22" s="58">
        <f>SUM(J$9:J21)/$F$7</f>
        <v>11.452413369230028</v>
      </c>
    </row>
    <row r="23" spans="1:10" hidden="1" outlineLevel="1" x14ac:dyDescent="0.25">
      <c r="A23" s="124" t="s">
        <v>29</v>
      </c>
      <c r="B23" s="8" t="s">
        <v>95</v>
      </c>
      <c r="C23" s="21">
        <f t="shared" si="11"/>
        <v>352.2</v>
      </c>
      <c r="D23" s="129"/>
      <c r="E23" s="6"/>
      <c r="F23" s="6"/>
      <c r="G23" s="6"/>
      <c r="H23" s="6"/>
      <c r="I23" s="6"/>
      <c r="J23" s="58">
        <f>SUM(J$9:J22)/$F$7</f>
        <v>11.484930159034768</v>
      </c>
    </row>
    <row r="24" spans="1:10" hidden="1" outlineLevel="1" x14ac:dyDescent="0.25">
      <c r="A24" s="124" t="s">
        <v>29</v>
      </c>
      <c r="B24" s="8" t="s">
        <v>95</v>
      </c>
      <c r="C24" s="21">
        <f t="shared" si="11"/>
        <v>352.2</v>
      </c>
      <c r="D24" s="129"/>
      <c r="E24" s="6"/>
      <c r="F24" s="6"/>
      <c r="G24" s="6"/>
      <c r="H24" s="6"/>
      <c r="I24" s="6"/>
      <c r="J24" s="58">
        <f>SUM(J$9:J23)/$F$7</f>
        <v>11.517539273626008</v>
      </c>
    </row>
    <row r="25" spans="1:10" hidden="1" outlineLevel="1" x14ac:dyDescent="0.25">
      <c r="A25" s="124" t="s">
        <v>29</v>
      </c>
      <c r="B25" s="8" t="s">
        <v>95</v>
      </c>
      <c r="C25" s="21">
        <f t="shared" si="11"/>
        <v>352.2</v>
      </c>
      <c r="D25" s="129"/>
      <c r="E25" s="6"/>
      <c r="F25" s="6"/>
      <c r="G25" s="6"/>
      <c r="H25" s="6"/>
      <c r="I25" s="6"/>
      <c r="J25" s="58">
        <f>SUM(J$9:J24)/$F$7</f>
        <v>11.550240975141131</v>
      </c>
    </row>
    <row r="26" spans="1:10" hidden="1" outlineLevel="1" x14ac:dyDescent="0.25">
      <c r="A26" s="124" t="s">
        <v>29</v>
      </c>
      <c r="B26" s="8" t="s">
        <v>95</v>
      </c>
      <c r="C26" s="21">
        <f t="shared" si="11"/>
        <v>352.2</v>
      </c>
      <c r="D26" s="129"/>
      <c r="E26" s="6"/>
      <c r="F26" s="6"/>
      <c r="G26" s="6"/>
      <c r="H26" s="6"/>
      <c r="I26" s="6"/>
      <c r="J26" s="58">
        <f>SUM(J$9:J25)/$F$7</f>
        <v>11.583035526461803</v>
      </c>
    </row>
    <row r="27" spans="1:10" hidden="1" outlineLevel="1" x14ac:dyDescent="0.25">
      <c r="A27" s="124" t="s">
        <v>29</v>
      </c>
      <c r="B27" s="8" t="s">
        <v>95</v>
      </c>
      <c r="C27" s="21">
        <f t="shared" si="11"/>
        <v>352.2</v>
      </c>
      <c r="D27" s="129"/>
      <c r="E27" s="6"/>
      <c r="F27" s="6"/>
      <c r="G27" s="6"/>
      <c r="H27" s="6"/>
      <c r="I27" s="6"/>
      <c r="J27" s="58">
        <f>SUM(J$9:J26)/$F$7</f>
        <v>11.615923191216096</v>
      </c>
    </row>
    <row r="28" spans="1:10" hidden="1" outlineLevel="1" x14ac:dyDescent="0.25">
      <c r="A28" s="124" t="s">
        <v>29</v>
      </c>
      <c r="B28" s="8" t="s">
        <v>95</v>
      </c>
      <c r="C28" s="21">
        <f t="shared" si="11"/>
        <v>352.2</v>
      </c>
      <c r="D28" s="129"/>
      <c r="E28" s="6"/>
      <c r="F28" s="6"/>
      <c r="G28" s="6"/>
      <c r="H28" s="6"/>
      <c r="I28" s="6"/>
      <c r="J28" s="58">
        <f>SUM(J$9:J27)/$F$7</f>
        <v>11.648904233780593</v>
      </c>
    </row>
    <row r="29" spans="1:10" hidden="1" outlineLevel="1" x14ac:dyDescent="0.25">
      <c r="A29" s="124" t="s">
        <v>29</v>
      </c>
      <c r="B29" s="8" t="s">
        <v>95</v>
      </c>
      <c r="C29" s="21">
        <f t="shared" si="11"/>
        <v>352.2</v>
      </c>
      <c r="D29" s="129"/>
      <c r="E29" s="6"/>
      <c r="F29" s="6"/>
      <c r="G29" s="6"/>
      <c r="H29" s="6"/>
      <c r="I29" s="6"/>
      <c r="J29" s="58">
        <f>SUM(J$9:J28)/$F$7</f>
        <v>11.681978919282527</v>
      </c>
    </row>
    <row r="30" spans="1:10" hidden="1" outlineLevel="1" x14ac:dyDescent="0.25">
      <c r="A30" s="124" t="s">
        <v>29</v>
      </c>
      <c r="B30" s="8" t="s">
        <v>95</v>
      </c>
      <c r="C30" s="21">
        <f t="shared" si="11"/>
        <v>352.2</v>
      </c>
      <c r="D30" s="129"/>
      <c r="E30" s="6"/>
      <c r="F30" s="6"/>
      <c r="G30" s="6"/>
      <c r="H30" s="6"/>
      <c r="I30" s="6"/>
      <c r="J30" s="58">
        <f>SUM(J$9:J29)/$F$7</f>
        <v>11.715147513601897</v>
      </c>
    </row>
    <row r="31" spans="1:10" hidden="1" outlineLevel="1" x14ac:dyDescent="0.25">
      <c r="A31" s="124" t="s">
        <v>29</v>
      </c>
      <c r="B31" s="8" t="s">
        <v>95</v>
      </c>
      <c r="C31" s="21">
        <f t="shared" si="11"/>
        <v>352.2</v>
      </c>
      <c r="D31" s="129"/>
      <c r="E31" s="6"/>
      <c r="F31" s="6"/>
      <c r="G31" s="6"/>
      <c r="H31" s="6"/>
      <c r="I31" s="6"/>
      <c r="J31" s="58">
        <f>SUM(J$9:J30)/$F$7</f>
        <v>11.748410283373621</v>
      </c>
    </row>
    <row r="32" spans="1:10" hidden="1" outlineLevel="1" x14ac:dyDescent="0.25">
      <c r="A32" s="124" t="s">
        <v>29</v>
      </c>
      <c r="B32" s="8" t="s">
        <v>95</v>
      </c>
      <c r="C32" s="21">
        <f t="shared" si="11"/>
        <v>352.2</v>
      </c>
      <c r="D32" s="129"/>
      <c r="E32" s="6"/>
      <c r="F32" s="6"/>
      <c r="G32" s="6"/>
      <c r="H32" s="6"/>
      <c r="I32" s="6"/>
      <c r="J32" s="58">
        <f>SUM(J$9:J31)/$F$7</f>
        <v>11.781767495989673</v>
      </c>
    </row>
    <row r="33" spans="1:10" hidden="1" outlineLevel="1" x14ac:dyDescent="0.25">
      <c r="A33" s="124"/>
      <c r="B33" s="8" t="s">
        <v>95</v>
      </c>
      <c r="C33" s="21">
        <f t="shared" si="11"/>
        <v>352.2</v>
      </c>
      <c r="D33" s="129"/>
      <c r="E33" s="6"/>
      <c r="F33" s="6"/>
      <c r="G33" s="6"/>
      <c r="H33" s="6"/>
      <c r="I33" s="6"/>
      <c r="J33" s="58">
        <f>SUM(J$9:J32)/$F$7</f>
        <v>11.815219419601227</v>
      </c>
    </row>
    <row r="34" spans="1:10" hidden="1" outlineLevel="1" x14ac:dyDescent="0.25">
      <c r="A34" s="124"/>
      <c r="B34" s="8" t="s">
        <v>95</v>
      </c>
      <c r="C34" s="21">
        <f>$J$7</f>
        <v>352.2</v>
      </c>
      <c r="D34" s="122"/>
      <c r="E34" s="6"/>
      <c r="F34" s="6"/>
      <c r="G34" s="6"/>
      <c r="H34" s="6"/>
      <c r="I34" s="6"/>
      <c r="J34" s="58">
        <f>SUM(J$9:J33)/$F$7</f>
        <v>11.848766323120822</v>
      </c>
    </row>
    <row r="35" spans="1:10" collapsed="1" x14ac:dyDescent="0.25">
      <c r="A35" s="122"/>
      <c r="B35" s="122"/>
      <c r="C35" s="122"/>
      <c r="D35" s="122"/>
      <c r="E35" s="122"/>
      <c r="F35" s="122"/>
      <c r="G35" s="122"/>
      <c r="H35" s="122"/>
      <c r="I35" s="122"/>
      <c r="J35" s="122"/>
    </row>
    <row r="36" spans="1:10" ht="18.75" x14ac:dyDescent="0.3">
      <c r="A36" s="339"/>
      <c r="B36" s="339"/>
      <c r="C36" s="339"/>
      <c r="D36" s="339"/>
      <c r="E36" s="112" t="s">
        <v>54</v>
      </c>
      <c r="F36" s="126">
        <f>J36-H36</f>
        <v>352.2</v>
      </c>
      <c r="G36" s="122" t="s">
        <v>97</v>
      </c>
      <c r="H36" s="38">
        <f>H7</f>
        <v>0</v>
      </c>
      <c r="I36" s="122" t="s">
        <v>98</v>
      </c>
      <c r="J36" s="59">
        <f>J7</f>
        <v>352.2</v>
      </c>
    </row>
    <row r="37" spans="1:10" x14ac:dyDescent="0.25">
      <c r="A37" s="124"/>
      <c r="B37" s="124" t="s">
        <v>7</v>
      </c>
      <c r="C37" s="124" t="s">
        <v>47</v>
      </c>
      <c r="D37" s="124" t="s">
        <v>24</v>
      </c>
      <c r="E37" s="124" t="s">
        <v>49</v>
      </c>
      <c r="F37" s="124" t="s">
        <v>50</v>
      </c>
      <c r="G37" s="124" t="s">
        <v>50</v>
      </c>
      <c r="H37" s="124" t="s">
        <v>51</v>
      </c>
      <c r="I37" s="124" t="s">
        <v>52</v>
      </c>
      <c r="J37" s="16" t="s">
        <v>53</v>
      </c>
    </row>
    <row r="38" spans="1:10" x14ac:dyDescent="0.25">
      <c r="A38" s="124"/>
      <c r="B38" s="8" t="s">
        <v>96</v>
      </c>
      <c r="C38" s="12">
        <f>$H36</f>
        <v>0</v>
      </c>
      <c r="D38" s="12"/>
      <c r="E38" s="327">
        <f>IF(C39=C38,(C39-C38)/2, C39-C38)</f>
        <v>30.4</v>
      </c>
      <c r="F38" s="327">
        <f t="shared" ref="F38" si="12">E38+D38</f>
        <v>30.4</v>
      </c>
      <c r="G38" s="327">
        <f>IF(C39&gt;=J36,D39,0)</f>
        <v>0</v>
      </c>
      <c r="H38" s="13">
        <f>(G38+F38)/2</f>
        <v>15.2</v>
      </c>
      <c r="I38" s="13">
        <f>E38</f>
        <v>30.4</v>
      </c>
      <c r="J38" s="17">
        <f>H38*I38</f>
        <v>462.08</v>
      </c>
    </row>
    <row r="39" spans="1:10" x14ac:dyDescent="0.25">
      <c r="A39" s="124" t="s">
        <v>14</v>
      </c>
      <c r="B39" s="306" t="s">
        <v>192</v>
      </c>
      <c r="C39" s="306">
        <v>30.4</v>
      </c>
      <c r="D39" s="306">
        <v>0</v>
      </c>
      <c r="E39" s="24">
        <f t="shared" ref="E39:E44" si="13">IF(C40=0,"",(C40-C39)/2)</f>
        <v>15.5</v>
      </c>
      <c r="F39" s="24">
        <f>E39+D39</f>
        <v>15.5</v>
      </c>
      <c r="G39" s="24">
        <f>E39+D40</f>
        <v>15.5</v>
      </c>
      <c r="H39" s="24">
        <f>((G39+F39)/2)/2</f>
        <v>7.75</v>
      </c>
      <c r="I39" s="24">
        <f>E39*2</f>
        <v>31</v>
      </c>
      <c r="J39" s="25">
        <f>H39*I39</f>
        <v>240.25</v>
      </c>
    </row>
    <row r="40" spans="1:10" x14ac:dyDescent="0.25">
      <c r="A40" s="124" t="s">
        <v>14</v>
      </c>
      <c r="B40" s="307" t="s">
        <v>193</v>
      </c>
      <c r="C40" s="307">
        <v>61.4</v>
      </c>
      <c r="D40" s="307">
        <v>0</v>
      </c>
      <c r="E40" s="24">
        <f t="shared" si="13"/>
        <v>19.150000000000002</v>
      </c>
      <c r="F40" s="24">
        <f>E40+D40</f>
        <v>19.150000000000002</v>
      </c>
      <c r="G40" s="24">
        <f t="shared" ref="G40:G46" si="14">E40+D41</f>
        <v>19.150000000000002</v>
      </c>
      <c r="H40" s="24">
        <f t="shared" ref="H40:H46" si="15">((G40+F40)/2)/2</f>
        <v>9.5750000000000011</v>
      </c>
      <c r="I40" s="24">
        <f t="shared" ref="I40:I46" si="16">E40*2</f>
        <v>38.300000000000004</v>
      </c>
      <c r="J40" s="25">
        <f t="shared" ref="J40:J46" si="17">H40*I40</f>
        <v>366.72250000000008</v>
      </c>
    </row>
    <row r="41" spans="1:10" x14ac:dyDescent="0.25">
      <c r="A41" s="124" t="s">
        <v>14</v>
      </c>
      <c r="B41" s="306" t="s">
        <v>187</v>
      </c>
      <c r="C41" s="306">
        <v>99.7</v>
      </c>
      <c r="D41" s="307">
        <v>0</v>
      </c>
      <c r="E41" s="24">
        <f t="shared" si="13"/>
        <v>4.5500000000000114</v>
      </c>
      <c r="F41" s="24">
        <f>E41+D41</f>
        <v>4.5500000000000114</v>
      </c>
      <c r="G41" s="24">
        <f t="shared" si="14"/>
        <v>12.050000000000011</v>
      </c>
      <c r="H41" s="24">
        <f t="shared" si="15"/>
        <v>4.1500000000000057</v>
      </c>
      <c r="I41" s="24">
        <f t="shared" si="16"/>
        <v>9.1000000000000227</v>
      </c>
      <c r="J41" s="25">
        <f t="shared" si="17"/>
        <v>37.765000000000143</v>
      </c>
    </row>
    <row r="42" spans="1:10" x14ac:dyDescent="0.25">
      <c r="A42" s="124" t="s">
        <v>14</v>
      </c>
      <c r="B42" s="306" t="s">
        <v>194</v>
      </c>
      <c r="C42" s="306">
        <v>108.80000000000003</v>
      </c>
      <c r="D42" s="307">
        <v>7.5</v>
      </c>
      <c r="E42" s="24">
        <f t="shared" si="13"/>
        <v>20.549999999999976</v>
      </c>
      <c r="F42" s="24">
        <f>E42+D42</f>
        <v>28.049999999999976</v>
      </c>
      <c r="G42" s="24">
        <f t="shared" si="14"/>
        <v>20.549999999999976</v>
      </c>
      <c r="H42" s="24">
        <f t="shared" si="15"/>
        <v>12.149999999999988</v>
      </c>
      <c r="I42" s="24">
        <f t="shared" si="16"/>
        <v>41.099999999999952</v>
      </c>
      <c r="J42" s="25">
        <f t="shared" si="17"/>
        <v>499.36499999999893</v>
      </c>
    </row>
    <row r="43" spans="1:10" x14ac:dyDescent="0.25">
      <c r="A43" s="124" t="s">
        <v>14</v>
      </c>
      <c r="B43" s="306" t="s">
        <v>195</v>
      </c>
      <c r="C43" s="306">
        <v>149.89999999999998</v>
      </c>
      <c r="D43" s="307">
        <v>0</v>
      </c>
      <c r="E43" s="24">
        <f t="shared" si="13"/>
        <v>5.9000000000000057</v>
      </c>
      <c r="F43" s="24">
        <f>E43+D43</f>
        <v>5.9000000000000057</v>
      </c>
      <c r="G43" s="24">
        <f t="shared" si="14"/>
        <v>5.9000000000000057</v>
      </c>
      <c r="H43" s="24">
        <f t="shared" si="15"/>
        <v>2.9500000000000028</v>
      </c>
      <c r="I43" s="24">
        <f t="shared" si="16"/>
        <v>11.800000000000011</v>
      </c>
      <c r="J43" s="25">
        <f t="shared" si="17"/>
        <v>34.810000000000066</v>
      </c>
    </row>
    <row r="44" spans="1:10" x14ac:dyDescent="0.25">
      <c r="A44" s="124" t="s">
        <v>14</v>
      </c>
      <c r="B44" s="306" t="s">
        <v>188</v>
      </c>
      <c r="C44" s="306">
        <v>161.69999999999999</v>
      </c>
      <c r="D44" s="307">
        <v>0</v>
      </c>
      <c r="E44" s="24">
        <f t="shared" si="13"/>
        <v>10.100000000000023</v>
      </c>
      <c r="F44" s="24">
        <f t="shared" ref="F44:F46" si="18">E44+D44</f>
        <v>10.100000000000023</v>
      </c>
      <c r="G44" s="24">
        <f t="shared" si="14"/>
        <v>10.100000000000023</v>
      </c>
      <c r="H44" s="24">
        <f t="shared" si="15"/>
        <v>5.0500000000000114</v>
      </c>
      <c r="I44" s="24">
        <f t="shared" si="16"/>
        <v>20.200000000000045</v>
      </c>
      <c r="J44" s="25">
        <f t="shared" si="17"/>
        <v>102.01000000000046</v>
      </c>
    </row>
    <row r="45" spans="1:10" x14ac:dyDescent="0.25">
      <c r="A45" s="124" t="s">
        <v>14</v>
      </c>
      <c r="B45" s="306" t="s">
        <v>196</v>
      </c>
      <c r="C45" s="306">
        <v>181.90000000000003</v>
      </c>
      <c r="D45" s="307">
        <v>0</v>
      </c>
      <c r="E45" s="24">
        <f>IF(C46=0,"",(C46-C45)/2)</f>
        <v>16</v>
      </c>
      <c r="F45" s="24">
        <f t="shared" si="18"/>
        <v>16</v>
      </c>
      <c r="G45" s="24">
        <f t="shared" si="14"/>
        <v>16</v>
      </c>
      <c r="H45" s="24">
        <f t="shared" si="15"/>
        <v>8</v>
      </c>
      <c r="I45" s="24">
        <f t="shared" si="16"/>
        <v>32</v>
      </c>
      <c r="J45" s="25">
        <f t="shared" si="17"/>
        <v>256</v>
      </c>
    </row>
    <row r="46" spans="1:10" x14ac:dyDescent="0.25">
      <c r="A46" s="124" t="s">
        <v>14</v>
      </c>
      <c r="B46" s="306" t="s">
        <v>273</v>
      </c>
      <c r="C46" s="306">
        <v>213.90000000000003</v>
      </c>
      <c r="D46" s="307">
        <v>0</v>
      </c>
      <c r="E46" s="24">
        <f t="shared" ref="E46" si="19">IF(C47=0,"",(C47-C46)/2)</f>
        <v>28.199999999999989</v>
      </c>
      <c r="F46" s="24">
        <f t="shared" si="18"/>
        <v>28.199999999999989</v>
      </c>
      <c r="G46" s="24">
        <f t="shared" si="14"/>
        <v>34.29999999999999</v>
      </c>
      <c r="H46" s="24">
        <f t="shared" si="15"/>
        <v>15.624999999999995</v>
      </c>
      <c r="I46" s="24">
        <f t="shared" si="16"/>
        <v>56.399999999999977</v>
      </c>
      <c r="J46" s="25">
        <f t="shared" si="17"/>
        <v>881.24999999999932</v>
      </c>
    </row>
    <row r="47" spans="1:10" x14ac:dyDescent="0.25">
      <c r="A47" s="124" t="s">
        <v>14</v>
      </c>
      <c r="B47" s="306" t="s">
        <v>200</v>
      </c>
      <c r="C47" s="306">
        <v>270.3</v>
      </c>
      <c r="D47" s="307">
        <v>6.1</v>
      </c>
      <c r="E47" s="317">
        <f t="shared" ref="E47:E48" si="20">IF(C48=0,"",(C48-C47)/2)</f>
        <v>19.199999999999989</v>
      </c>
      <c r="F47" s="317">
        <f t="shared" ref="F47:F48" si="21">E47+D47</f>
        <v>25.29999999999999</v>
      </c>
      <c r="G47" s="317">
        <f t="shared" ref="G47:G48" si="22">E47+D48</f>
        <v>30.999999999999989</v>
      </c>
      <c r="H47" s="317">
        <f t="shared" ref="H47:H48" si="23">((G47+F47)/2)/2</f>
        <v>14.074999999999996</v>
      </c>
      <c r="I47" s="317">
        <f t="shared" ref="I47:I48" si="24">E47*2</f>
        <v>38.399999999999977</v>
      </c>
      <c r="J47" s="318">
        <f t="shared" ref="J47:J48" si="25">H47*I47</f>
        <v>540.47999999999956</v>
      </c>
    </row>
    <row r="48" spans="1:10" x14ac:dyDescent="0.25">
      <c r="A48" s="124" t="s">
        <v>14</v>
      </c>
      <c r="B48" s="306" t="s">
        <v>201</v>
      </c>
      <c r="C48" s="306">
        <v>308.7</v>
      </c>
      <c r="D48" s="306">
        <v>11.8</v>
      </c>
      <c r="E48" s="317">
        <f t="shared" si="20"/>
        <v>21.75</v>
      </c>
      <c r="F48" s="317">
        <f t="shared" si="21"/>
        <v>33.549999999999997</v>
      </c>
      <c r="G48" s="317">
        <f t="shared" si="22"/>
        <v>21.75</v>
      </c>
      <c r="H48" s="317">
        <f t="shared" si="23"/>
        <v>13.824999999999999</v>
      </c>
      <c r="I48" s="317">
        <f t="shared" si="24"/>
        <v>43.5</v>
      </c>
      <c r="J48" s="318">
        <f t="shared" si="25"/>
        <v>601.38749999999993</v>
      </c>
    </row>
    <row r="49" spans="1:10" x14ac:dyDescent="0.25">
      <c r="A49" s="124" t="s">
        <v>14</v>
      </c>
      <c r="B49" s="306" t="s">
        <v>203</v>
      </c>
      <c r="C49" s="307">
        <v>352.2</v>
      </c>
      <c r="D49" s="307">
        <v>0</v>
      </c>
      <c r="E49" s="312">
        <f t="shared" ref="E49" si="26">IF(C50=C49,(C50-C49)/2,C50-C49)</f>
        <v>0</v>
      </c>
      <c r="F49" s="312">
        <f t="shared" ref="F49" si="27">E49+D49</f>
        <v>0</v>
      </c>
      <c r="G49" s="312"/>
      <c r="H49" s="312">
        <f t="shared" ref="H49" si="28">(G49+F49)/2</f>
        <v>0</v>
      </c>
      <c r="I49" s="312">
        <f t="shared" ref="I49" si="29">E49</f>
        <v>0</v>
      </c>
      <c r="J49" s="314">
        <f t="shared" ref="J49" si="30">H49*I49</f>
        <v>0</v>
      </c>
    </row>
    <row r="50" spans="1:10" x14ac:dyDescent="0.25">
      <c r="A50" s="124" t="s">
        <v>14</v>
      </c>
      <c r="B50" s="8" t="s">
        <v>95</v>
      </c>
      <c r="C50" s="21">
        <f t="shared" ref="C50:C62" si="31">$J$36</f>
        <v>352.2</v>
      </c>
      <c r="D50" s="129"/>
      <c r="E50" s="6"/>
      <c r="F50" s="6"/>
      <c r="G50" s="6"/>
      <c r="H50" s="6"/>
      <c r="I50" s="6"/>
      <c r="J50" s="58">
        <f>SUM(J$38:J49)/$F$36</f>
        <v>11.419988642816577</v>
      </c>
    </row>
    <row r="51" spans="1:10" hidden="1" outlineLevel="1" x14ac:dyDescent="0.25">
      <c r="A51" s="124" t="s">
        <v>14</v>
      </c>
      <c r="B51" s="8" t="s">
        <v>95</v>
      </c>
      <c r="C51" s="21">
        <f t="shared" si="31"/>
        <v>352.2</v>
      </c>
      <c r="D51" s="129"/>
      <c r="E51" s="6"/>
      <c r="F51" s="6"/>
      <c r="G51" s="6"/>
      <c r="H51" s="6"/>
      <c r="I51" s="6"/>
      <c r="J51" s="58">
        <f>SUM(J$38:J50)/$F$36</f>
        <v>11.452413369230024</v>
      </c>
    </row>
    <row r="52" spans="1:10" hidden="1" outlineLevel="1" x14ac:dyDescent="0.25">
      <c r="A52" s="124" t="s">
        <v>14</v>
      </c>
      <c r="B52" s="8" t="s">
        <v>95</v>
      </c>
      <c r="C52" s="21">
        <f t="shared" si="31"/>
        <v>352.2</v>
      </c>
      <c r="D52" s="129"/>
      <c r="E52" s="6"/>
      <c r="F52" s="6"/>
      <c r="G52" s="6"/>
      <c r="H52" s="6"/>
      <c r="I52" s="6"/>
      <c r="J52" s="58">
        <f>SUM(J$38:J51)/$F$36</f>
        <v>11.484930159034766</v>
      </c>
    </row>
    <row r="53" spans="1:10" hidden="1" outlineLevel="1" x14ac:dyDescent="0.25">
      <c r="A53" s="124" t="s">
        <v>14</v>
      </c>
      <c r="B53" s="8" t="s">
        <v>95</v>
      </c>
      <c r="C53" s="21">
        <f t="shared" si="31"/>
        <v>352.2</v>
      </c>
      <c r="D53" s="129"/>
      <c r="E53" s="6"/>
      <c r="F53" s="6"/>
      <c r="G53" s="6"/>
      <c r="H53" s="6"/>
      <c r="I53" s="6"/>
      <c r="J53" s="58">
        <f>SUM(J$38:J52)/$F$36</f>
        <v>11.517539273626006</v>
      </c>
    </row>
    <row r="54" spans="1:10" hidden="1" outlineLevel="1" x14ac:dyDescent="0.25">
      <c r="A54" s="124" t="s">
        <v>14</v>
      </c>
      <c r="B54" s="8" t="s">
        <v>95</v>
      </c>
      <c r="C54" s="21">
        <f t="shared" si="31"/>
        <v>352.2</v>
      </c>
      <c r="D54" s="129"/>
      <c r="E54" s="6"/>
      <c r="F54" s="6"/>
      <c r="G54" s="6"/>
      <c r="H54" s="6"/>
      <c r="I54" s="6"/>
      <c r="J54" s="58">
        <f>SUM(J$38:J53)/$F$36</f>
        <v>11.550240975141127</v>
      </c>
    </row>
    <row r="55" spans="1:10" hidden="1" outlineLevel="1" x14ac:dyDescent="0.25">
      <c r="A55" s="124" t="s">
        <v>14</v>
      </c>
      <c r="B55" s="8" t="s">
        <v>95</v>
      </c>
      <c r="C55" s="21">
        <f t="shared" si="31"/>
        <v>352.2</v>
      </c>
      <c r="D55" s="129"/>
      <c r="E55" s="6"/>
      <c r="F55" s="6"/>
      <c r="G55" s="6"/>
      <c r="H55" s="6"/>
      <c r="I55" s="6"/>
      <c r="J55" s="58">
        <f>SUM(J$38:J54)/$F$36</f>
        <v>11.583035526461801</v>
      </c>
    </row>
    <row r="56" spans="1:10" hidden="1" outlineLevel="1" x14ac:dyDescent="0.25">
      <c r="A56" s="124" t="s">
        <v>14</v>
      </c>
      <c r="B56" s="8" t="s">
        <v>95</v>
      </c>
      <c r="C56" s="21">
        <f t="shared" si="31"/>
        <v>352.2</v>
      </c>
      <c r="D56" s="129"/>
      <c r="E56" s="6"/>
      <c r="F56" s="6"/>
      <c r="G56" s="6"/>
      <c r="H56" s="6"/>
      <c r="I56" s="6"/>
      <c r="J56" s="58">
        <f>SUM(J$38:J55)/$F$36</f>
        <v>11.615923191216094</v>
      </c>
    </row>
    <row r="57" spans="1:10" hidden="1" outlineLevel="1" x14ac:dyDescent="0.25">
      <c r="A57" s="124" t="s">
        <v>14</v>
      </c>
      <c r="B57" s="8" t="s">
        <v>95</v>
      </c>
      <c r="C57" s="21">
        <f t="shared" si="31"/>
        <v>352.2</v>
      </c>
      <c r="D57" s="129"/>
      <c r="E57" s="6"/>
      <c r="F57" s="6"/>
      <c r="G57" s="6"/>
      <c r="H57" s="6"/>
      <c r="I57" s="6"/>
      <c r="J57" s="58">
        <f>SUM(J$38:J56)/$F$36</f>
        <v>11.648904233780591</v>
      </c>
    </row>
    <row r="58" spans="1:10" hidden="1" outlineLevel="1" x14ac:dyDescent="0.25">
      <c r="A58" s="124" t="s">
        <v>14</v>
      </c>
      <c r="B58" s="8" t="s">
        <v>95</v>
      </c>
      <c r="C58" s="21">
        <f t="shared" si="31"/>
        <v>352.2</v>
      </c>
      <c r="D58" s="129"/>
      <c r="E58" s="6"/>
      <c r="F58" s="6"/>
      <c r="G58" s="6"/>
      <c r="H58" s="6"/>
      <c r="I58" s="6"/>
      <c r="J58" s="58">
        <f>SUM(J$38:J57)/$F$36</f>
        <v>11.681978919282523</v>
      </c>
    </row>
    <row r="59" spans="1:10" hidden="1" outlineLevel="1" x14ac:dyDescent="0.25">
      <c r="A59" s="124" t="s">
        <v>14</v>
      </c>
      <c r="B59" s="8" t="s">
        <v>95</v>
      </c>
      <c r="C59" s="21">
        <f t="shared" si="31"/>
        <v>352.2</v>
      </c>
      <c r="D59" s="129"/>
      <c r="E59" s="6"/>
      <c r="F59" s="6"/>
      <c r="G59" s="6"/>
      <c r="H59" s="6"/>
      <c r="I59" s="6"/>
      <c r="J59" s="58">
        <f>SUM(J$38:J58)/$F$36</f>
        <v>11.715147513601893</v>
      </c>
    </row>
    <row r="60" spans="1:10" hidden="1" outlineLevel="1" x14ac:dyDescent="0.25">
      <c r="A60" s="124" t="s">
        <v>14</v>
      </c>
      <c r="B60" s="8" t="s">
        <v>95</v>
      </c>
      <c r="C60" s="21">
        <f t="shared" si="31"/>
        <v>352.2</v>
      </c>
      <c r="D60" s="129"/>
      <c r="E60" s="6"/>
      <c r="F60" s="6"/>
      <c r="G60" s="6"/>
      <c r="H60" s="6"/>
      <c r="I60" s="6"/>
      <c r="J60" s="58">
        <f>SUM(J$38:J59)/$F$36</f>
        <v>11.748410283373619</v>
      </c>
    </row>
    <row r="61" spans="1:10" hidden="1" outlineLevel="1" x14ac:dyDescent="0.25">
      <c r="A61" s="124" t="s">
        <v>14</v>
      </c>
      <c r="B61" s="8" t="s">
        <v>95</v>
      </c>
      <c r="C61" s="21">
        <f t="shared" si="31"/>
        <v>352.2</v>
      </c>
      <c r="D61" s="129"/>
      <c r="E61" s="6"/>
      <c r="F61" s="6"/>
      <c r="G61" s="6"/>
      <c r="H61" s="6"/>
      <c r="I61" s="6"/>
      <c r="J61" s="58">
        <f>SUM(J$38:J60)/$F$36</f>
        <v>11.781767495989671</v>
      </c>
    </row>
    <row r="62" spans="1:10" hidden="1" outlineLevel="1" x14ac:dyDescent="0.25">
      <c r="A62" s="124"/>
      <c r="B62" s="8" t="s">
        <v>95</v>
      </c>
      <c r="C62" s="21">
        <f t="shared" si="31"/>
        <v>352.2</v>
      </c>
      <c r="D62" s="129"/>
      <c r="E62" s="6"/>
      <c r="F62" s="6"/>
      <c r="G62" s="6"/>
      <c r="H62" s="6"/>
      <c r="I62" s="6"/>
      <c r="J62" s="58">
        <f>SUM(J$38:J61)/$F$36</f>
        <v>11.815219419601226</v>
      </c>
    </row>
    <row r="63" spans="1:10" hidden="1" outlineLevel="1" x14ac:dyDescent="0.25">
      <c r="A63" s="124"/>
      <c r="B63" s="8" t="s">
        <v>95</v>
      </c>
      <c r="C63" s="21">
        <f>$J$36</f>
        <v>352.2</v>
      </c>
      <c r="D63" s="122"/>
      <c r="E63" s="6"/>
      <c r="F63" s="6"/>
      <c r="G63" s="6"/>
      <c r="H63" s="6"/>
      <c r="I63" s="6"/>
      <c r="J63" s="58">
        <f>SUM(J$38:J62)/$F$36</f>
        <v>11.848766323120818</v>
      </c>
    </row>
    <row r="64" spans="1:10" collapsed="1" x14ac:dyDescent="0.25">
      <c r="A64" s="122"/>
      <c r="B64" s="122"/>
      <c r="C64" s="122"/>
      <c r="D64" s="122"/>
      <c r="E64" s="122"/>
      <c r="F64" s="122"/>
      <c r="G64" s="122"/>
      <c r="H64" s="122"/>
      <c r="I64" s="122"/>
      <c r="J64" s="122"/>
    </row>
    <row r="65" spans="1:10" ht="18.75" x14ac:dyDescent="0.3">
      <c r="A65" s="339"/>
      <c r="B65" s="339"/>
      <c r="C65" s="339"/>
      <c r="D65" s="339"/>
      <c r="E65" s="112" t="s">
        <v>54</v>
      </c>
      <c r="F65" s="126">
        <f>J65-H65</f>
        <v>352.2</v>
      </c>
      <c r="G65" s="122" t="s">
        <v>97</v>
      </c>
      <c r="H65" s="38">
        <f>H36</f>
        <v>0</v>
      </c>
      <c r="I65" s="122" t="s">
        <v>98</v>
      </c>
      <c r="J65" s="59">
        <f>J36</f>
        <v>352.2</v>
      </c>
    </row>
    <row r="66" spans="1:10" x14ac:dyDescent="0.25">
      <c r="A66" s="124"/>
      <c r="B66" s="124" t="s">
        <v>7</v>
      </c>
      <c r="C66" s="124" t="s">
        <v>47</v>
      </c>
      <c r="D66" s="124" t="s">
        <v>24</v>
      </c>
      <c r="E66" s="124" t="s">
        <v>49</v>
      </c>
      <c r="F66" s="124" t="s">
        <v>50</v>
      </c>
      <c r="G66" s="124" t="s">
        <v>50</v>
      </c>
      <c r="H66" s="124" t="s">
        <v>51</v>
      </c>
      <c r="I66" s="124" t="s">
        <v>52</v>
      </c>
      <c r="J66" s="16" t="s">
        <v>53</v>
      </c>
    </row>
    <row r="67" spans="1:10" x14ac:dyDescent="0.25">
      <c r="A67" s="124"/>
      <c r="B67" s="8" t="s">
        <v>96</v>
      </c>
      <c r="C67" s="12">
        <f>$H65</f>
        <v>0</v>
      </c>
      <c r="D67" s="12"/>
      <c r="E67" s="327">
        <f>IF(C68=C67,(C68-C67)/2, C68-C67)</f>
        <v>93.800000000000011</v>
      </c>
      <c r="F67" s="327">
        <f t="shared" ref="F67" si="32">E67+D67</f>
        <v>93.800000000000011</v>
      </c>
      <c r="G67" s="327">
        <f>IF(C68&gt;=J65,D68,0)</f>
        <v>0</v>
      </c>
      <c r="H67" s="13">
        <f>(G67+F67)/2</f>
        <v>46.900000000000006</v>
      </c>
      <c r="I67" s="13">
        <f>E67</f>
        <v>93.800000000000011</v>
      </c>
      <c r="J67" s="17">
        <f>H67*I67</f>
        <v>4399.2200000000012</v>
      </c>
    </row>
    <row r="68" spans="1:10" x14ac:dyDescent="0.25">
      <c r="A68" s="124" t="s">
        <v>16</v>
      </c>
      <c r="B68" s="123" t="s">
        <v>191</v>
      </c>
      <c r="C68" s="125">
        <v>93.800000000000011</v>
      </c>
      <c r="D68" s="123">
        <v>72.5</v>
      </c>
      <c r="E68" s="24">
        <f t="shared" ref="E68:E70" si="33">IF(C69=0,"",(C69-C68)/2)</f>
        <v>28.049999999999983</v>
      </c>
      <c r="F68" s="24">
        <f>E68+D68</f>
        <v>100.54999999999998</v>
      </c>
      <c r="G68" s="24">
        <f>E68+D69</f>
        <v>28.049999999999983</v>
      </c>
      <c r="H68" s="24">
        <f>((G68+F68)/2)/2</f>
        <v>32.149999999999991</v>
      </c>
      <c r="I68" s="24">
        <f>E68*2</f>
        <v>56.099999999999966</v>
      </c>
      <c r="J68" s="25">
        <f>H68*I68</f>
        <v>1803.6149999999984</v>
      </c>
    </row>
    <row r="69" spans="1:10" x14ac:dyDescent="0.25">
      <c r="A69" s="124" t="s">
        <v>16</v>
      </c>
      <c r="B69" s="122" t="s">
        <v>266</v>
      </c>
      <c r="C69" s="122">
        <v>149.89999999999998</v>
      </c>
      <c r="D69" s="123">
        <v>0</v>
      </c>
      <c r="E69" s="24">
        <f t="shared" si="33"/>
        <v>32.000000000000028</v>
      </c>
      <c r="F69" s="24">
        <f>E69+D69</f>
        <v>32.000000000000028</v>
      </c>
      <c r="G69" s="24">
        <f t="shared" ref="G69:G70" si="34">E69+D70</f>
        <v>114.00000000000003</v>
      </c>
      <c r="H69" s="24">
        <f t="shared" ref="H69:H70" si="35">((G69+F69)/2)/2</f>
        <v>36.500000000000014</v>
      </c>
      <c r="I69" s="24">
        <f t="shared" ref="I69:I70" si="36">E69*2</f>
        <v>64.000000000000057</v>
      </c>
      <c r="J69" s="25">
        <f t="shared" ref="J69:J71" si="37">H69*I69</f>
        <v>2336.0000000000032</v>
      </c>
    </row>
    <row r="70" spans="1:10" x14ac:dyDescent="0.25">
      <c r="A70" s="124" t="s">
        <v>16</v>
      </c>
      <c r="B70" s="122" t="s">
        <v>190</v>
      </c>
      <c r="C70" s="122">
        <v>213.90000000000003</v>
      </c>
      <c r="D70" s="122">
        <v>82</v>
      </c>
      <c r="E70" s="24">
        <f t="shared" si="33"/>
        <v>18.549999999999955</v>
      </c>
      <c r="F70" s="24">
        <f>E70+D70</f>
        <v>100.54999999999995</v>
      </c>
      <c r="G70" s="24">
        <f t="shared" si="34"/>
        <v>74.549999999999955</v>
      </c>
      <c r="H70" s="24">
        <f t="shared" si="35"/>
        <v>43.774999999999977</v>
      </c>
      <c r="I70" s="24">
        <f t="shared" si="36"/>
        <v>37.099999999999909</v>
      </c>
      <c r="J70" s="25">
        <f t="shared" si="37"/>
        <v>1624.0524999999952</v>
      </c>
    </row>
    <row r="71" spans="1:10" x14ac:dyDescent="0.25">
      <c r="A71" s="124" t="s">
        <v>16</v>
      </c>
      <c r="B71" s="122" t="s">
        <v>411</v>
      </c>
      <c r="C71" s="122">
        <v>250.99999999999994</v>
      </c>
      <c r="D71" s="123">
        <v>56</v>
      </c>
      <c r="E71" s="13">
        <f t="shared" ref="E71" si="38">IF(C72=C71,(C72-C71)/2,C72-C71)</f>
        <v>101.20000000000005</v>
      </c>
      <c r="F71" s="13">
        <f t="shared" ref="F71" si="39">E71+D71</f>
        <v>157.20000000000005</v>
      </c>
      <c r="G71" s="13"/>
      <c r="H71" s="13">
        <f t="shared" ref="H71" si="40">(G71+F71)/2</f>
        <v>78.600000000000023</v>
      </c>
      <c r="I71" s="13">
        <f t="shared" ref="I71" si="41">E71</f>
        <v>101.20000000000005</v>
      </c>
      <c r="J71" s="17">
        <f t="shared" si="37"/>
        <v>7954.3200000000061</v>
      </c>
    </row>
    <row r="72" spans="1:10" x14ac:dyDescent="0.25">
      <c r="A72" s="124" t="s">
        <v>16</v>
      </c>
      <c r="B72" s="8" t="s">
        <v>95</v>
      </c>
      <c r="C72" s="21">
        <f t="shared" ref="C72:C91" si="42">$J$65</f>
        <v>352.2</v>
      </c>
      <c r="D72" s="129"/>
      <c r="E72" s="6"/>
      <c r="F72" s="6"/>
      <c r="G72" s="6"/>
      <c r="H72" s="6"/>
      <c r="I72" s="6"/>
      <c r="J72" s="58">
        <f>SUM(J$67:J71)/$F$65</f>
        <v>51.440112152186273</v>
      </c>
    </row>
    <row r="73" spans="1:10" hidden="1" outlineLevel="1" x14ac:dyDescent="0.25">
      <c r="A73" s="124" t="s">
        <v>16</v>
      </c>
      <c r="B73" s="8" t="s">
        <v>95</v>
      </c>
      <c r="C73" s="21">
        <f t="shared" si="42"/>
        <v>352.2</v>
      </c>
      <c r="D73" s="129"/>
      <c r="E73" s="6"/>
      <c r="F73" s="6"/>
      <c r="G73" s="6"/>
      <c r="H73" s="6"/>
      <c r="I73" s="6"/>
      <c r="J73" s="58">
        <f>SUM(J$67:J72)/$F$65</f>
        <v>51.58616584938158</v>
      </c>
    </row>
    <row r="74" spans="1:10" hidden="1" outlineLevel="1" x14ac:dyDescent="0.25">
      <c r="A74" s="124" t="s">
        <v>16</v>
      </c>
      <c r="B74" s="8" t="s">
        <v>95</v>
      </c>
      <c r="C74" s="21">
        <f t="shared" si="42"/>
        <v>352.2</v>
      </c>
      <c r="D74" s="129"/>
      <c r="E74" s="6"/>
      <c r="F74" s="6"/>
      <c r="G74" s="6"/>
      <c r="H74" s="6"/>
      <c r="I74" s="6"/>
      <c r="J74" s="58">
        <f>SUM(J$67:J73)/$F$65</f>
        <v>51.732634236233885</v>
      </c>
    </row>
    <row r="75" spans="1:10" hidden="1" outlineLevel="1" x14ac:dyDescent="0.25">
      <c r="A75" s="124" t="s">
        <v>16</v>
      </c>
      <c r="B75" s="8" t="s">
        <v>95</v>
      </c>
      <c r="C75" s="21">
        <f t="shared" si="42"/>
        <v>352.2</v>
      </c>
      <c r="D75" s="129"/>
      <c r="E75" s="6"/>
      <c r="F75" s="6"/>
      <c r="G75" s="6"/>
      <c r="H75" s="6"/>
      <c r="I75" s="6"/>
      <c r="J75" s="58">
        <f>SUM(J$67:J74)/$F$65</f>
        <v>51.879518490169808</v>
      </c>
    </row>
    <row r="76" spans="1:10" hidden="1" outlineLevel="1" x14ac:dyDescent="0.25">
      <c r="A76" s="124" t="s">
        <v>16</v>
      </c>
      <c r="B76" s="8" t="s">
        <v>95</v>
      </c>
      <c r="C76" s="21">
        <f t="shared" si="42"/>
        <v>352.2</v>
      </c>
      <c r="D76" s="129"/>
      <c r="E76" s="6"/>
      <c r="F76" s="6"/>
      <c r="G76" s="6"/>
      <c r="H76" s="6"/>
      <c r="I76" s="6"/>
      <c r="J76" s="58">
        <f>SUM(J$67:J75)/$F$65</f>
        <v>52.026819791959042</v>
      </c>
    </row>
    <row r="77" spans="1:10" hidden="1" outlineLevel="1" x14ac:dyDescent="0.25">
      <c r="A77" s="124" t="s">
        <v>16</v>
      </c>
      <c r="B77" s="8" t="s">
        <v>95</v>
      </c>
      <c r="C77" s="21">
        <f t="shared" si="42"/>
        <v>352.2</v>
      </c>
      <c r="D77" s="129"/>
      <c r="E77" s="6"/>
      <c r="F77" s="6"/>
      <c r="G77" s="6"/>
      <c r="H77" s="6"/>
      <c r="I77" s="6"/>
      <c r="J77" s="58">
        <f>SUM(J$67:J76)/$F$65</f>
        <v>52.174539325723828</v>
      </c>
    </row>
    <row r="78" spans="1:10" hidden="1" outlineLevel="1" x14ac:dyDescent="0.25">
      <c r="A78" s="124" t="s">
        <v>16</v>
      </c>
      <c r="B78" s="8" t="s">
        <v>95</v>
      </c>
      <c r="C78" s="21">
        <f t="shared" si="42"/>
        <v>352.2</v>
      </c>
      <c r="D78" s="129"/>
      <c r="E78" s="6"/>
      <c r="F78" s="6"/>
      <c r="G78" s="6"/>
      <c r="H78" s="6"/>
      <c r="I78" s="6"/>
      <c r="J78" s="58">
        <f>SUM(J$67:J77)/$F$65</f>
        <v>52.32267827894848</v>
      </c>
    </row>
    <row r="79" spans="1:10" hidden="1" outlineLevel="1" x14ac:dyDescent="0.25">
      <c r="A79" s="124" t="s">
        <v>16</v>
      </c>
      <c r="B79" s="8" t="s">
        <v>95</v>
      </c>
      <c r="C79" s="21">
        <f t="shared" si="42"/>
        <v>352.2</v>
      </c>
      <c r="D79" s="129"/>
      <c r="E79" s="6"/>
      <c r="F79" s="6"/>
      <c r="G79" s="6"/>
      <c r="H79" s="6"/>
      <c r="I79" s="6"/>
      <c r="J79" s="58">
        <f>SUM(J$67:J78)/$F$65</f>
        <v>52.471237842488939</v>
      </c>
    </row>
    <row r="80" spans="1:10" hidden="1" outlineLevel="1" x14ac:dyDescent="0.25">
      <c r="A80" s="124" t="s">
        <v>16</v>
      </c>
      <c r="B80" s="8" t="s">
        <v>95</v>
      </c>
      <c r="C80" s="21">
        <f t="shared" si="42"/>
        <v>352.2</v>
      </c>
      <c r="D80" s="129"/>
      <c r="E80" s="6"/>
      <c r="F80" s="6"/>
      <c r="G80" s="6"/>
      <c r="H80" s="6"/>
      <c r="I80" s="6"/>
      <c r="J80" s="58">
        <f>SUM(J$67:J79)/$F$65</f>
        <v>52.62021921058232</v>
      </c>
    </row>
    <row r="81" spans="1:10" hidden="1" outlineLevel="1" x14ac:dyDescent="0.25">
      <c r="A81" s="124" t="s">
        <v>16</v>
      </c>
      <c r="B81" s="8" t="s">
        <v>95</v>
      </c>
      <c r="C81" s="21">
        <f t="shared" si="42"/>
        <v>352.2</v>
      </c>
      <c r="D81" s="129"/>
      <c r="E81" s="6"/>
      <c r="F81" s="6"/>
      <c r="G81" s="6"/>
      <c r="H81" s="6"/>
      <c r="I81" s="6"/>
      <c r="J81" s="58">
        <f>SUM(J$67:J80)/$F$65</f>
        <v>52.769623580856539</v>
      </c>
    </row>
    <row r="82" spans="1:10" hidden="1" outlineLevel="1" x14ac:dyDescent="0.25">
      <c r="A82" s="124" t="s">
        <v>16</v>
      </c>
      <c r="B82" s="8" t="s">
        <v>95</v>
      </c>
      <c r="C82" s="21">
        <f t="shared" si="42"/>
        <v>352.2</v>
      </c>
      <c r="D82" s="129"/>
      <c r="E82" s="6"/>
      <c r="F82" s="6"/>
      <c r="G82" s="6"/>
      <c r="H82" s="6"/>
      <c r="I82" s="6"/>
      <c r="J82" s="58">
        <f>SUM(J$67:J81)/$F$65</f>
        <v>52.91945215433995</v>
      </c>
    </row>
    <row r="83" spans="1:10" hidden="1" outlineLevel="1" x14ac:dyDescent="0.25">
      <c r="A83" s="124" t="s">
        <v>16</v>
      </c>
      <c r="B83" s="8" t="s">
        <v>95</v>
      </c>
      <c r="C83" s="21">
        <f t="shared" si="42"/>
        <v>352.2</v>
      </c>
      <c r="D83" s="129"/>
      <c r="E83" s="6"/>
      <c r="F83" s="6"/>
      <c r="G83" s="6"/>
      <c r="H83" s="6"/>
      <c r="I83" s="6"/>
      <c r="J83" s="58">
        <f>SUM(J$67:J82)/$F$65</f>
        <v>53.069706135470959</v>
      </c>
    </row>
    <row r="84" spans="1:10" hidden="1" outlineLevel="1" x14ac:dyDescent="0.25">
      <c r="A84" s="124" t="s">
        <v>16</v>
      </c>
      <c r="B84" s="8" t="s">
        <v>95</v>
      </c>
      <c r="C84" s="21">
        <f t="shared" si="42"/>
        <v>352.2</v>
      </c>
      <c r="D84" s="129"/>
      <c r="E84" s="6"/>
      <c r="F84" s="6"/>
      <c r="G84" s="6"/>
      <c r="H84" s="6"/>
      <c r="I84" s="6"/>
      <c r="J84" s="58">
        <f>SUM(J$67:J83)/$F$65</f>
        <v>53.220386732107727</v>
      </c>
    </row>
    <row r="85" spans="1:10" hidden="1" outlineLevel="1" x14ac:dyDescent="0.25">
      <c r="A85" s="124" t="s">
        <v>16</v>
      </c>
      <c r="B85" s="8" t="s">
        <v>95</v>
      </c>
      <c r="C85" s="21">
        <f t="shared" si="42"/>
        <v>352.2</v>
      </c>
      <c r="D85" s="129"/>
      <c r="E85" s="6"/>
      <c r="F85" s="6"/>
      <c r="G85" s="6"/>
      <c r="H85" s="6"/>
      <c r="I85" s="6"/>
      <c r="J85" s="58">
        <f>SUM(J$67:J84)/$F$65</f>
        <v>53.3714951555379</v>
      </c>
    </row>
    <row r="86" spans="1:10" hidden="1" outlineLevel="1" x14ac:dyDescent="0.25">
      <c r="A86" s="124" t="s">
        <v>16</v>
      </c>
      <c r="B86" s="8" t="s">
        <v>95</v>
      </c>
      <c r="C86" s="21">
        <f t="shared" si="42"/>
        <v>352.2</v>
      </c>
      <c r="D86" s="129"/>
      <c r="E86" s="6"/>
      <c r="F86" s="6"/>
      <c r="G86" s="6"/>
      <c r="H86" s="6"/>
      <c r="I86" s="6"/>
      <c r="J86" s="58">
        <f>SUM(J$67:J85)/$F$65</f>
        <v>53.523032620488316</v>
      </c>
    </row>
    <row r="87" spans="1:10" hidden="1" outlineLevel="1" x14ac:dyDescent="0.25">
      <c r="A87" s="124" t="s">
        <v>16</v>
      </c>
      <c r="B87" s="8" t="s">
        <v>95</v>
      </c>
      <c r="C87" s="21">
        <f t="shared" si="42"/>
        <v>352.2</v>
      </c>
      <c r="D87" s="129"/>
      <c r="E87" s="6"/>
      <c r="F87" s="6"/>
      <c r="G87" s="6"/>
      <c r="H87" s="6"/>
      <c r="I87" s="6"/>
      <c r="J87" s="58">
        <f>SUM(J$67:J86)/$F$65</f>
        <v>53.675000345134791</v>
      </c>
    </row>
    <row r="88" spans="1:10" hidden="1" outlineLevel="1" x14ac:dyDescent="0.25">
      <c r="A88" s="124" t="s">
        <v>16</v>
      </c>
      <c r="B88" s="8" t="s">
        <v>95</v>
      </c>
      <c r="C88" s="21">
        <f t="shared" si="42"/>
        <v>352.2</v>
      </c>
      <c r="D88" s="129"/>
      <c r="E88" s="6"/>
      <c r="F88" s="6"/>
      <c r="G88" s="6"/>
      <c r="H88" s="6"/>
      <c r="I88" s="6"/>
      <c r="J88" s="58">
        <f>SUM(J$67:J87)/$F$65</f>
        <v>53.827399551111888</v>
      </c>
    </row>
    <row r="89" spans="1:10" hidden="1" outlineLevel="1" x14ac:dyDescent="0.25">
      <c r="A89" s="124" t="s">
        <v>16</v>
      </c>
      <c r="B89" s="8" t="s">
        <v>95</v>
      </c>
      <c r="C89" s="21">
        <f t="shared" si="42"/>
        <v>352.2</v>
      </c>
      <c r="D89" s="129"/>
      <c r="E89" s="6"/>
      <c r="F89" s="6"/>
      <c r="G89" s="6"/>
      <c r="H89" s="6"/>
      <c r="I89" s="6"/>
      <c r="J89" s="58">
        <f>SUM(J$67:J88)/$F$65</f>
        <v>53.98023146352277</v>
      </c>
    </row>
    <row r="90" spans="1:10" hidden="1" outlineLevel="1" x14ac:dyDescent="0.25">
      <c r="A90" s="124" t="s">
        <v>16</v>
      </c>
      <c r="B90" s="8" t="s">
        <v>95</v>
      </c>
      <c r="C90" s="21">
        <f t="shared" si="42"/>
        <v>352.2</v>
      </c>
      <c r="D90" s="129"/>
      <c r="E90" s="6"/>
      <c r="F90" s="6"/>
      <c r="G90" s="6"/>
      <c r="H90" s="6"/>
      <c r="I90" s="6"/>
      <c r="J90" s="58">
        <f>SUM(J$67:J89)/$F$65</f>
        <v>54.133497310949011</v>
      </c>
    </row>
    <row r="91" spans="1:10" hidden="1" outlineLevel="1" x14ac:dyDescent="0.25">
      <c r="A91" s="124" t="s">
        <v>16</v>
      </c>
      <c r="B91" s="8" t="s">
        <v>95</v>
      </c>
      <c r="C91" s="21">
        <f t="shared" si="42"/>
        <v>352.2</v>
      </c>
      <c r="D91" s="129"/>
      <c r="E91" s="6"/>
      <c r="F91" s="6"/>
      <c r="G91" s="6"/>
      <c r="H91" s="6"/>
      <c r="I91" s="6"/>
      <c r="J91" s="58">
        <f>SUM(J$67:J90)/$F$65</f>
        <v>54.287198325460508</v>
      </c>
    </row>
    <row r="92" spans="1:10" hidden="1" outlineLevel="1" x14ac:dyDescent="0.25">
      <c r="A92" s="124"/>
      <c r="B92" s="8" t="s">
        <v>95</v>
      </c>
      <c r="C92" s="21">
        <f>$J$65</f>
        <v>352.2</v>
      </c>
      <c r="D92" s="122"/>
      <c r="E92" s="6"/>
      <c r="F92" s="6"/>
      <c r="G92" s="6"/>
      <c r="H92" s="6"/>
      <c r="I92" s="6"/>
      <c r="J92" s="58">
        <f>SUM(J$67:J91)/$F$65</f>
        <v>54.441335742625355</v>
      </c>
    </row>
    <row r="93" spans="1:10" collapsed="1" x14ac:dyDescent="0.25">
      <c r="A93" s="122"/>
      <c r="B93" s="122"/>
      <c r="C93" s="122"/>
      <c r="D93" s="122"/>
      <c r="E93" s="122"/>
      <c r="F93" s="122"/>
      <c r="G93" s="122"/>
      <c r="H93" s="122"/>
      <c r="I93" s="122"/>
      <c r="J93" s="122"/>
    </row>
    <row r="94" spans="1:10" ht="18.75" x14ac:dyDescent="0.3">
      <c r="A94" s="339"/>
      <c r="B94" s="339"/>
      <c r="C94" s="339"/>
      <c r="D94" s="339"/>
      <c r="E94" s="112" t="s">
        <v>54</v>
      </c>
      <c r="F94" s="126">
        <f>J94-H94</f>
        <v>352.2</v>
      </c>
      <c r="G94" s="122" t="s">
        <v>97</v>
      </c>
      <c r="H94" s="38">
        <f>H65</f>
        <v>0</v>
      </c>
      <c r="I94" s="122" t="s">
        <v>98</v>
      </c>
      <c r="J94" s="59">
        <f>J65</f>
        <v>352.2</v>
      </c>
    </row>
    <row r="95" spans="1:10" x14ac:dyDescent="0.25">
      <c r="A95" s="124"/>
      <c r="B95" s="124" t="s">
        <v>7</v>
      </c>
      <c r="C95" s="124" t="s">
        <v>47</v>
      </c>
      <c r="D95" s="124" t="s">
        <v>24</v>
      </c>
      <c r="E95" s="124" t="s">
        <v>49</v>
      </c>
      <c r="F95" s="124" t="s">
        <v>50</v>
      </c>
      <c r="G95" s="124" t="s">
        <v>50</v>
      </c>
      <c r="H95" s="124" t="s">
        <v>51</v>
      </c>
      <c r="I95" s="124" t="s">
        <v>52</v>
      </c>
      <c r="J95" s="16" t="s">
        <v>53</v>
      </c>
    </row>
    <row r="96" spans="1:10" x14ac:dyDescent="0.25">
      <c r="A96" s="124"/>
      <c r="B96" s="8" t="s">
        <v>96</v>
      </c>
      <c r="C96" s="12">
        <f>$H94</f>
        <v>0</v>
      </c>
      <c r="D96" s="12"/>
      <c r="E96" s="327">
        <f>IF(C97=C96,(C97-C96)/2, C97-C96)</f>
        <v>93.800000000000011</v>
      </c>
      <c r="F96" s="327">
        <f t="shared" ref="F96" si="43">E96+D96</f>
        <v>93.800000000000011</v>
      </c>
      <c r="G96" s="327">
        <f>IF(C97&gt;=J94,D97,0)</f>
        <v>0</v>
      </c>
      <c r="H96" s="13">
        <f>(G96+F96)/2</f>
        <v>46.900000000000006</v>
      </c>
      <c r="I96" s="13">
        <f>E96</f>
        <v>93.800000000000011</v>
      </c>
      <c r="J96" s="17">
        <f>H96*I96</f>
        <v>4399.2200000000012</v>
      </c>
    </row>
    <row r="97" spans="1:10" x14ac:dyDescent="0.25">
      <c r="A97" s="124" t="s">
        <v>21</v>
      </c>
      <c r="B97" s="123" t="s">
        <v>126</v>
      </c>
      <c r="C97" s="125">
        <v>93.800000000000011</v>
      </c>
      <c r="D97" s="123">
        <v>72.5</v>
      </c>
      <c r="E97" s="24">
        <f t="shared" ref="E97:E101" si="44">IF(C98=0,"",(C98-C97)/2)</f>
        <v>2.9499999999999886</v>
      </c>
      <c r="F97" s="24">
        <f>E97+D97</f>
        <v>75.449999999999989</v>
      </c>
      <c r="G97" s="24">
        <f>E97+D98</f>
        <v>73.949999999999989</v>
      </c>
      <c r="H97" s="24">
        <f>((G97+F97)/2)/2</f>
        <v>37.349999999999994</v>
      </c>
      <c r="I97" s="24">
        <f>E97*2</f>
        <v>5.8999999999999773</v>
      </c>
      <c r="J97" s="25">
        <f>H97*I97</f>
        <v>220.36499999999913</v>
      </c>
    </row>
    <row r="98" spans="1:10" x14ac:dyDescent="0.25">
      <c r="A98" s="124" t="s">
        <v>21</v>
      </c>
      <c r="B98" s="122" t="s">
        <v>105</v>
      </c>
      <c r="C98" s="122">
        <v>99.699999999999989</v>
      </c>
      <c r="D98" s="123">
        <v>71</v>
      </c>
      <c r="E98" s="24">
        <f t="shared" si="44"/>
        <v>25.099999999999994</v>
      </c>
      <c r="F98" s="24">
        <f>E98+D98</f>
        <v>96.1</v>
      </c>
      <c r="G98" s="24">
        <f t="shared" ref="G98:G101" si="45">E98+D99</f>
        <v>25.099999999999994</v>
      </c>
      <c r="H98" s="24">
        <f t="shared" ref="H98:H101" si="46">((G98+F98)/2)/2</f>
        <v>30.299999999999997</v>
      </c>
      <c r="I98" s="24">
        <f t="shared" ref="I98:I101" si="47">E98*2</f>
        <v>50.199999999999989</v>
      </c>
      <c r="J98" s="25">
        <f t="shared" ref="J98:J102" si="48">H98*I98</f>
        <v>1521.0599999999995</v>
      </c>
    </row>
    <row r="99" spans="1:10" x14ac:dyDescent="0.25">
      <c r="A99" s="124" t="s">
        <v>21</v>
      </c>
      <c r="B99" s="122" t="s">
        <v>111</v>
      </c>
      <c r="C99" s="122">
        <v>149.89999999999998</v>
      </c>
      <c r="D99" s="122">
        <v>0</v>
      </c>
      <c r="E99" s="24">
        <f t="shared" si="44"/>
        <v>0</v>
      </c>
      <c r="F99" s="24">
        <f>E99+D99</f>
        <v>0</v>
      </c>
      <c r="G99" s="24">
        <f t="shared" si="45"/>
        <v>0</v>
      </c>
      <c r="H99" s="24">
        <f t="shared" si="46"/>
        <v>0</v>
      </c>
      <c r="I99" s="24">
        <f t="shared" si="47"/>
        <v>0</v>
      </c>
      <c r="J99" s="25">
        <f t="shared" si="48"/>
        <v>0</v>
      </c>
    </row>
    <row r="100" spans="1:10" x14ac:dyDescent="0.25">
      <c r="A100" s="124" t="s">
        <v>21</v>
      </c>
      <c r="B100" s="122" t="s">
        <v>111</v>
      </c>
      <c r="C100" s="122">
        <v>149.89999999999998</v>
      </c>
      <c r="D100" s="123">
        <v>0</v>
      </c>
      <c r="E100" s="24">
        <f t="shared" si="44"/>
        <v>5.9000000000000057</v>
      </c>
      <c r="F100" s="24">
        <f>E100+D100</f>
        <v>5.9000000000000057</v>
      </c>
      <c r="G100" s="24">
        <f t="shared" si="45"/>
        <v>5.9000000000000057</v>
      </c>
      <c r="H100" s="24">
        <f t="shared" si="46"/>
        <v>2.9500000000000028</v>
      </c>
      <c r="I100" s="24">
        <f t="shared" si="47"/>
        <v>11.800000000000011</v>
      </c>
      <c r="J100" s="25">
        <f t="shared" si="48"/>
        <v>34.810000000000066</v>
      </c>
    </row>
    <row r="101" spans="1:10" x14ac:dyDescent="0.25">
      <c r="A101" s="124" t="s">
        <v>21</v>
      </c>
      <c r="B101" s="122" t="s">
        <v>123</v>
      </c>
      <c r="C101" s="122">
        <v>161.69999999999999</v>
      </c>
      <c r="D101" s="123">
        <v>0</v>
      </c>
      <c r="E101" s="24">
        <f t="shared" si="44"/>
        <v>26.100000000000023</v>
      </c>
      <c r="F101" s="24">
        <f>E101+D101</f>
        <v>26.100000000000023</v>
      </c>
      <c r="G101" s="24">
        <f t="shared" si="45"/>
        <v>108.10000000000002</v>
      </c>
      <c r="H101" s="24">
        <f t="shared" si="46"/>
        <v>33.550000000000011</v>
      </c>
      <c r="I101" s="24">
        <f t="shared" si="47"/>
        <v>52.200000000000045</v>
      </c>
      <c r="J101" s="25">
        <f t="shared" si="48"/>
        <v>1751.3100000000022</v>
      </c>
    </row>
    <row r="102" spans="1:10" x14ac:dyDescent="0.25">
      <c r="A102" s="124" t="s">
        <v>21</v>
      </c>
      <c r="B102" s="122" t="s">
        <v>125</v>
      </c>
      <c r="C102" s="122">
        <v>213.90000000000003</v>
      </c>
      <c r="D102" s="123">
        <v>82</v>
      </c>
      <c r="E102" s="13">
        <f t="shared" ref="E102" si="49">IF(C103=C102,(C103-C102)/2,C103-C102)</f>
        <v>138.29999999999995</v>
      </c>
      <c r="F102" s="13">
        <f t="shared" ref="F102" si="50">E102+D102</f>
        <v>220.29999999999995</v>
      </c>
      <c r="G102" s="13"/>
      <c r="H102" s="13">
        <f t="shared" ref="H102" si="51">(G102+F102)/2</f>
        <v>110.14999999999998</v>
      </c>
      <c r="I102" s="13">
        <f t="shared" ref="I102" si="52">E102</f>
        <v>138.29999999999995</v>
      </c>
      <c r="J102" s="17">
        <f t="shared" si="48"/>
        <v>15233.744999999992</v>
      </c>
    </row>
    <row r="103" spans="1:10" x14ac:dyDescent="0.25">
      <c r="A103" s="124" t="s">
        <v>21</v>
      </c>
      <c r="B103" s="8" t="s">
        <v>95</v>
      </c>
      <c r="C103" s="21">
        <f t="shared" ref="C103:C120" si="53">$J$94</f>
        <v>352.2</v>
      </c>
      <c r="D103" s="129"/>
      <c r="E103" s="6"/>
      <c r="F103" s="6"/>
      <c r="G103" s="6"/>
      <c r="H103" s="6"/>
      <c r="I103" s="6"/>
      <c r="J103" s="58">
        <f>SUM(J$96:J102)/$F$94</f>
        <v>65.759540034071534</v>
      </c>
    </row>
    <row r="104" spans="1:10" hidden="1" outlineLevel="1" x14ac:dyDescent="0.25">
      <c r="A104" s="124" t="s">
        <v>21</v>
      </c>
      <c r="B104" s="8" t="s">
        <v>95</v>
      </c>
      <c r="C104" s="21">
        <f t="shared" si="53"/>
        <v>352.2</v>
      </c>
      <c r="D104" s="129"/>
      <c r="E104" s="6"/>
      <c r="F104" s="6"/>
      <c r="G104" s="6"/>
      <c r="H104" s="6"/>
      <c r="I104" s="6"/>
      <c r="J104" s="58">
        <f>SUM(J$96:J103)/$F$94</f>
        <v>65.946250823492534</v>
      </c>
    </row>
    <row r="105" spans="1:10" hidden="1" outlineLevel="1" x14ac:dyDescent="0.25">
      <c r="A105" s="124" t="s">
        <v>21</v>
      </c>
      <c r="B105" s="8" t="s">
        <v>95</v>
      </c>
      <c r="C105" s="21">
        <f t="shared" si="53"/>
        <v>352.2</v>
      </c>
      <c r="D105" s="129"/>
      <c r="E105" s="6"/>
      <c r="F105" s="6"/>
      <c r="G105" s="6"/>
      <c r="H105" s="6"/>
      <c r="I105" s="6"/>
      <c r="J105" s="58">
        <f>SUM(J$96:J104)/$F$94</f>
        <v>66.13349174008394</v>
      </c>
    </row>
    <row r="106" spans="1:10" hidden="1" outlineLevel="1" x14ac:dyDescent="0.25">
      <c r="A106" s="124" t="s">
        <v>21</v>
      </c>
      <c r="B106" s="8" t="s">
        <v>95</v>
      </c>
      <c r="C106" s="21">
        <f t="shared" si="53"/>
        <v>352.2</v>
      </c>
      <c r="D106" s="129"/>
      <c r="E106" s="6"/>
      <c r="F106" s="6"/>
      <c r="G106" s="6"/>
      <c r="H106" s="6"/>
      <c r="I106" s="6"/>
      <c r="J106" s="58">
        <f>SUM(J$96:J105)/$F$94</f>
        <v>66.321264289033635</v>
      </c>
    </row>
    <row r="107" spans="1:10" hidden="1" outlineLevel="1" x14ac:dyDescent="0.25">
      <c r="A107" s="124" t="s">
        <v>21</v>
      </c>
      <c r="B107" s="8" t="s">
        <v>95</v>
      </c>
      <c r="C107" s="21">
        <f t="shared" si="53"/>
        <v>352.2</v>
      </c>
      <c r="D107" s="129"/>
      <c r="E107" s="6"/>
      <c r="F107" s="6"/>
      <c r="G107" s="6"/>
      <c r="H107" s="6"/>
      <c r="I107" s="6"/>
      <c r="J107" s="58">
        <f>SUM(J$96:J106)/$F$94</f>
        <v>66.509569979803175</v>
      </c>
    </row>
    <row r="108" spans="1:10" hidden="1" outlineLevel="1" x14ac:dyDescent="0.25">
      <c r="A108" s="124" t="s">
        <v>21</v>
      </c>
      <c r="B108" s="8" t="s">
        <v>95</v>
      </c>
      <c r="C108" s="21">
        <f t="shared" si="53"/>
        <v>352.2</v>
      </c>
      <c r="D108" s="129"/>
      <c r="E108" s="6"/>
      <c r="F108" s="6"/>
      <c r="G108" s="6"/>
      <c r="H108" s="6"/>
      <c r="I108" s="6"/>
      <c r="J108" s="58">
        <f>SUM(J$96:J107)/$F$94</f>
        <v>66.698410326139935</v>
      </c>
    </row>
    <row r="109" spans="1:10" hidden="1" outlineLevel="1" x14ac:dyDescent="0.25">
      <c r="A109" s="124" t="s">
        <v>21</v>
      </c>
      <c r="B109" s="8" t="s">
        <v>95</v>
      </c>
      <c r="C109" s="21">
        <f t="shared" si="53"/>
        <v>352.2</v>
      </c>
      <c r="D109" s="129"/>
      <c r="E109" s="6"/>
      <c r="F109" s="6"/>
      <c r="G109" s="6"/>
      <c r="H109" s="6"/>
      <c r="I109" s="6"/>
      <c r="J109" s="58">
        <f>SUM(J$96:J108)/$F$94</f>
        <v>66.887786846089213</v>
      </c>
    </row>
    <row r="110" spans="1:10" hidden="1" outlineLevel="1" x14ac:dyDescent="0.25">
      <c r="A110" s="124" t="s">
        <v>21</v>
      </c>
      <c r="B110" s="8" t="s">
        <v>95</v>
      </c>
      <c r="C110" s="21">
        <f t="shared" si="53"/>
        <v>352.2</v>
      </c>
      <c r="D110" s="129"/>
      <c r="E110" s="6"/>
      <c r="F110" s="6"/>
      <c r="G110" s="6"/>
      <c r="H110" s="6"/>
      <c r="I110" s="6"/>
      <c r="J110" s="58">
        <f>SUM(J$96:J109)/$F$94</f>
        <v>67.077701062006554</v>
      </c>
    </row>
    <row r="111" spans="1:10" hidden="1" outlineLevel="1" x14ac:dyDescent="0.25">
      <c r="A111" s="124" t="s">
        <v>21</v>
      </c>
      <c r="B111" s="8" t="s">
        <v>95</v>
      </c>
      <c r="C111" s="21">
        <f t="shared" si="53"/>
        <v>352.2</v>
      </c>
      <c r="D111" s="129"/>
      <c r="E111" s="6"/>
      <c r="F111" s="6"/>
      <c r="G111" s="6"/>
      <c r="H111" s="6"/>
      <c r="I111" s="6"/>
      <c r="J111" s="58">
        <f>SUM(J$96:J110)/$F$94</f>
        <v>67.268154500569892</v>
      </c>
    </row>
    <row r="112" spans="1:10" hidden="1" outlineLevel="1" x14ac:dyDescent="0.25">
      <c r="A112" s="124" t="s">
        <v>21</v>
      </c>
      <c r="B112" s="8" t="s">
        <v>95</v>
      </c>
      <c r="C112" s="21">
        <f t="shared" si="53"/>
        <v>352.2</v>
      </c>
      <c r="D112" s="129"/>
      <c r="E112" s="6"/>
      <c r="F112" s="6"/>
      <c r="G112" s="6"/>
      <c r="H112" s="6"/>
      <c r="I112" s="6"/>
      <c r="J112" s="58">
        <f>SUM(J$96:J111)/$F$94</f>
        <v>67.459148692791842</v>
      </c>
    </row>
    <row r="113" spans="1:10" hidden="1" outlineLevel="1" x14ac:dyDescent="0.25">
      <c r="A113" s="124" t="s">
        <v>21</v>
      </c>
      <c r="B113" s="8" t="s">
        <v>95</v>
      </c>
      <c r="C113" s="21">
        <f t="shared" si="53"/>
        <v>352.2</v>
      </c>
      <c r="D113" s="129"/>
      <c r="E113" s="6"/>
      <c r="F113" s="6"/>
      <c r="G113" s="6"/>
      <c r="H113" s="6"/>
      <c r="I113" s="6"/>
      <c r="J113" s="58">
        <f>SUM(J$96:J112)/$F$94</f>
        <v>67.65068517403202</v>
      </c>
    </row>
    <row r="114" spans="1:10" hidden="1" outlineLevel="1" x14ac:dyDescent="0.25">
      <c r="A114" s="124" t="s">
        <v>21</v>
      </c>
      <c r="B114" s="8" t="s">
        <v>95</v>
      </c>
      <c r="C114" s="21">
        <f t="shared" si="53"/>
        <v>352.2</v>
      </c>
      <c r="D114" s="129"/>
      <c r="E114" s="6"/>
      <c r="F114" s="6"/>
      <c r="G114" s="6"/>
      <c r="H114" s="6"/>
      <c r="I114" s="6"/>
      <c r="J114" s="58">
        <f>SUM(J$96:J113)/$F$94</f>
        <v>67.842765484009391</v>
      </c>
    </row>
    <row r="115" spans="1:10" hidden="1" outlineLevel="1" x14ac:dyDescent="0.25">
      <c r="A115" s="124" t="s">
        <v>21</v>
      </c>
      <c r="B115" s="8" t="s">
        <v>95</v>
      </c>
      <c r="C115" s="21">
        <f t="shared" si="53"/>
        <v>352.2</v>
      </c>
      <c r="D115" s="129"/>
      <c r="E115" s="6"/>
      <c r="F115" s="6"/>
      <c r="G115" s="6"/>
      <c r="H115" s="6"/>
      <c r="I115" s="6"/>
      <c r="J115" s="58">
        <f>SUM(J$96:J114)/$F$94</f>
        <v>68.035391166814648</v>
      </c>
    </row>
    <row r="116" spans="1:10" hidden="1" outlineLevel="1" x14ac:dyDescent="0.25">
      <c r="A116" s="124" t="s">
        <v>21</v>
      </c>
      <c r="B116" s="8" t="s">
        <v>95</v>
      </c>
      <c r="C116" s="21">
        <f t="shared" si="53"/>
        <v>352.2</v>
      </c>
      <c r="D116" s="129"/>
      <c r="E116" s="6"/>
      <c r="F116" s="6"/>
      <c r="G116" s="6"/>
      <c r="H116" s="6"/>
      <c r="I116" s="6"/>
      <c r="J116" s="58">
        <f>SUM(J$96:J115)/$F$94</f>
        <v>68.228563770922577</v>
      </c>
    </row>
    <row r="117" spans="1:10" hidden="1" outlineLevel="1" x14ac:dyDescent="0.25">
      <c r="A117" s="124" t="s">
        <v>21</v>
      </c>
      <c r="B117" s="8" t="s">
        <v>95</v>
      </c>
      <c r="C117" s="21">
        <f t="shared" si="53"/>
        <v>352.2</v>
      </c>
      <c r="D117" s="129"/>
      <c r="E117" s="6"/>
      <c r="F117" s="6"/>
      <c r="G117" s="6"/>
      <c r="H117" s="6"/>
      <c r="I117" s="6"/>
      <c r="J117" s="58">
        <f>SUM(J$96:J116)/$F$94</f>
        <v>68.422284849204573</v>
      </c>
    </row>
    <row r="118" spans="1:10" hidden="1" outlineLevel="1" x14ac:dyDescent="0.25">
      <c r="A118" s="124" t="s">
        <v>21</v>
      </c>
      <c r="B118" s="8" t="s">
        <v>95</v>
      </c>
      <c r="C118" s="21">
        <f t="shared" si="53"/>
        <v>352.2</v>
      </c>
      <c r="D118" s="129"/>
      <c r="E118" s="6"/>
      <c r="F118" s="6"/>
      <c r="G118" s="6"/>
      <c r="H118" s="6"/>
      <c r="I118" s="6"/>
      <c r="J118" s="58">
        <f>SUM(J$96:J117)/$F$94</f>
        <v>68.616555958941106</v>
      </c>
    </row>
    <row r="119" spans="1:10" hidden="1" outlineLevel="1" x14ac:dyDescent="0.25">
      <c r="A119" s="124" t="s">
        <v>21</v>
      </c>
      <c r="B119" s="8" t="s">
        <v>95</v>
      </c>
      <c r="C119" s="21">
        <f t="shared" si="53"/>
        <v>352.2</v>
      </c>
      <c r="D119" s="129"/>
      <c r="E119" s="6"/>
      <c r="F119" s="6"/>
      <c r="G119" s="6"/>
      <c r="H119" s="6"/>
      <c r="I119" s="6"/>
      <c r="J119" s="58">
        <f>SUM(J$96:J118)/$F$94</f>
        <v>68.811378661834183</v>
      </c>
    </row>
    <row r="120" spans="1:10" hidden="1" outlineLevel="1" x14ac:dyDescent="0.25">
      <c r="A120" s="124" t="s">
        <v>21</v>
      </c>
      <c r="B120" s="8" t="s">
        <v>95</v>
      </c>
      <c r="C120" s="21">
        <f t="shared" si="53"/>
        <v>352.2</v>
      </c>
      <c r="D120" s="129"/>
      <c r="E120" s="6"/>
      <c r="F120" s="6"/>
      <c r="G120" s="6"/>
      <c r="H120" s="6"/>
      <c r="I120" s="6"/>
      <c r="J120" s="58">
        <f>SUM(J$96:J119)/$F$94</f>
        <v>69.006754524019982</v>
      </c>
    </row>
    <row r="121" spans="1:10" hidden="1" outlineLevel="1" x14ac:dyDescent="0.25">
      <c r="A121" s="124"/>
      <c r="B121" s="8" t="s">
        <v>95</v>
      </c>
      <c r="C121" s="21">
        <f>$J$94</f>
        <v>352.2</v>
      </c>
      <c r="D121" s="122"/>
      <c r="E121" s="6"/>
      <c r="F121" s="6"/>
      <c r="G121" s="6"/>
      <c r="H121" s="6"/>
      <c r="I121" s="6"/>
      <c r="J121" s="58">
        <f>SUM(J$96:J120)/$F$94</f>
        <v>69.202685116081369</v>
      </c>
    </row>
    <row r="122" spans="1:10" collapsed="1" x14ac:dyDescent="0.25">
      <c r="A122" s="122"/>
      <c r="B122" s="122"/>
      <c r="C122" s="122"/>
      <c r="D122" s="122"/>
      <c r="E122" s="122"/>
      <c r="F122" s="122"/>
      <c r="G122" s="122"/>
      <c r="H122" s="122"/>
      <c r="I122" s="122"/>
      <c r="J122" s="122"/>
    </row>
    <row r="123" spans="1:10" ht="18.75" x14ac:dyDescent="0.3">
      <c r="A123" s="339"/>
      <c r="B123" s="339"/>
      <c r="C123" s="339"/>
      <c r="D123" s="339"/>
      <c r="E123" s="112" t="s">
        <v>54</v>
      </c>
      <c r="F123" s="50">
        <f>J123-H123</f>
        <v>352.2</v>
      </c>
      <c r="G123" s="122" t="s">
        <v>97</v>
      </c>
      <c r="H123" s="38">
        <f>H94</f>
        <v>0</v>
      </c>
      <c r="I123" s="122" t="s">
        <v>98</v>
      </c>
      <c r="J123" s="59">
        <f>J94</f>
        <v>352.2</v>
      </c>
    </row>
    <row r="124" spans="1:10" x14ac:dyDescent="0.25">
      <c r="A124" s="124"/>
      <c r="B124" s="124" t="s">
        <v>7</v>
      </c>
      <c r="C124" s="124" t="s">
        <v>47</v>
      </c>
      <c r="D124" s="124" t="s">
        <v>24</v>
      </c>
      <c r="E124" s="124" t="s">
        <v>49</v>
      </c>
      <c r="F124" s="124" t="s">
        <v>50</v>
      </c>
      <c r="G124" s="124" t="s">
        <v>50</v>
      </c>
      <c r="H124" s="124" t="s">
        <v>51</v>
      </c>
      <c r="I124" s="124" t="s">
        <v>52</v>
      </c>
      <c r="J124" s="16" t="s">
        <v>53</v>
      </c>
    </row>
    <row r="125" spans="1:10" x14ac:dyDescent="0.25">
      <c r="A125" s="124"/>
      <c r="B125" s="8" t="s">
        <v>96</v>
      </c>
      <c r="C125" s="12">
        <f>$H123</f>
        <v>0</v>
      </c>
      <c r="D125" s="12"/>
      <c r="E125" s="327">
        <f>IF(C126=C125,(C126-C125)/2, C126-C125)</f>
        <v>30.4</v>
      </c>
      <c r="F125" s="327">
        <f t="shared" ref="F125" si="54">E125+D125</f>
        <v>30.4</v>
      </c>
      <c r="G125" s="327">
        <f>IF(C126&gt;=J123,D126,0)</f>
        <v>0</v>
      </c>
      <c r="H125" s="13">
        <f>(G125+F125)/2</f>
        <v>15.2</v>
      </c>
      <c r="I125" s="13">
        <f>E125</f>
        <v>30.4</v>
      </c>
      <c r="J125" s="17">
        <f>H125*I125</f>
        <v>462.08</v>
      </c>
    </row>
    <row r="126" spans="1:10" x14ac:dyDescent="0.25">
      <c r="A126" s="124" t="s">
        <v>99</v>
      </c>
      <c r="B126" s="130" t="s">
        <v>192</v>
      </c>
      <c r="C126" s="132">
        <v>30.4</v>
      </c>
      <c r="D126" s="130">
        <v>0</v>
      </c>
      <c r="E126" s="24">
        <f t="shared" ref="E126:E131" si="55">IF(C127=0,"",(C127-C126)/2)</f>
        <v>15.5</v>
      </c>
      <c r="F126" s="24">
        <f>E126+D126</f>
        <v>15.5</v>
      </c>
      <c r="G126" s="24">
        <f>E126+D127</f>
        <v>15.5</v>
      </c>
      <c r="H126" s="24">
        <f>((G126+F126)/2)/2</f>
        <v>7.75</v>
      </c>
      <c r="I126" s="24">
        <f>E126*2</f>
        <v>31</v>
      </c>
      <c r="J126" s="25">
        <f>H126*I126</f>
        <v>240.25</v>
      </c>
    </row>
    <row r="127" spans="1:10" x14ac:dyDescent="0.25">
      <c r="A127" s="124" t="s">
        <v>99</v>
      </c>
      <c r="B127" s="129" t="s">
        <v>193</v>
      </c>
      <c r="C127" s="129">
        <v>61.4</v>
      </c>
      <c r="D127" s="130">
        <v>0</v>
      </c>
      <c r="E127" s="24">
        <f t="shared" si="55"/>
        <v>19.150000000000002</v>
      </c>
      <c r="F127" s="24">
        <f>E127+D127</f>
        <v>19.150000000000002</v>
      </c>
      <c r="G127" s="24">
        <f t="shared" ref="G127:G133" si="56">E127+D128</f>
        <v>19.150000000000002</v>
      </c>
      <c r="H127" s="24">
        <f t="shared" ref="H127:H138" si="57">((G127+F127)/2)/2</f>
        <v>9.5750000000000011</v>
      </c>
      <c r="I127" s="24">
        <f t="shared" ref="I127:I138" si="58">E127*2</f>
        <v>38.300000000000004</v>
      </c>
      <c r="J127" s="25">
        <f t="shared" ref="J127:J139" si="59">H127*I127</f>
        <v>366.72250000000008</v>
      </c>
    </row>
    <row r="128" spans="1:10" x14ac:dyDescent="0.25">
      <c r="A128" s="124" t="s">
        <v>99</v>
      </c>
      <c r="B128" s="129" t="s">
        <v>187</v>
      </c>
      <c r="C128" s="129">
        <v>99.7</v>
      </c>
      <c r="D128" s="129">
        <v>0</v>
      </c>
      <c r="E128" s="24">
        <f t="shared" si="55"/>
        <v>4.5499999999999972</v>
      </c>
      <c r="F128" s="24">
        <f>E128+D128</f>
        <v>4.5499999999999972</v>
      </c>
      <c r="G128" s="24">
        <f t="shared" si="56"/>
        <v>12.049999999999997</v>
      </c>
      <c r="H128" s="24">
        <f t="shared" si="57"/>
        <v>4.1499999999999986</v>
      </c>
      <c r="I128" s="24">
        <f t="shared" si="58"/>
        <v>9.0999999999999943</v>
      </c>
      <c r="J128" s="25">
        <f t="shared" si="59"/>
        <v>37.764999999999965</v>
      </c>
    </row>
    <row r="129" spans="1:10" x14ac:dyDescent="0.25">
      <c r="A129" s="124" t="s">
        <v>99</v>
      </c>
      <c r="B129" s="129" t="s">
        <v>194</v>
      </c>
      <c r="C129" s="129">
        <v>108.8</v>
      </c>
      <c r="D129" s="130">
        <v>7.5</v>
      </c>
      <c r="E129" s="24">
        <f t="shared" si="55"/>
        <v>20.550000000000004</v>
      </c>
      <c r="F129" s="24">
        <f>E129+D129</f>
        <v>28.050000000000004</v>
      </c>
      <c r="G129" s="24">
        <f t="shared" si="56"/>
        <v>20.550000000000004</v>
      </c>
      <c r="H129" s="24">
        <f t="shared" si="57"/>
        <v>12.150000000000002</v>
      </c>
      <c r="I129" s="24">
        <f t="shared" si="58"/>
        <v>41.100000000000009</v>
      </c>
      <c r="J129" s="25">
        <f t="shared" si="59"/>
        <v>499.36500000000018</v>
      </c>
    </row>
    <row r="130" spans="1:10" x14ac:dyDescent="0.25">
      <c r="A130" s="124" t="s">
        <v>99</v>
      </c>
      <c r="B130" s="129" t="s">
        <v>195</v>
      </c>
      <c r="C130" s="129">
        <v>149.9</v>
      </c>
      <c r="D130" s="130">
        <v>0</v>
      </c>
      <c r="E130" s="24">
        <f t="shared" si="55"/>
        <v>5.8999999999999915</v>
      </c>
      <c r="F130" s="24">
        <f>E130+D130</f>
        <v>5.8999999999999915</v>
      </c>
      <c r="G130" s="24">
        <f t="shared" si="56"/>
        <v>5.8999999999999915</v>
      </c>
      <c r="H130" s="24">
        <f t="shared" si="57"/>
        <v>2.9499999999999957</v>
      </c>
      <c r="I130" s="24">
        <f t="shared" si="58"/>
        <v>11.799999999999983</v>
      </c>
      <c r="J130" s="25">
        <f t="shared" si="59"/>
        <v>34.809999999999903</v>
      </c>
    </row>
    <row r="131" spans="1:10" x14ac:dyDescent="0.25">
      <c r="A131" s="124" t="s">
        <v>99</v>
      </c>
      <c r="B131" s="129" t="s">
        <v>188</v>
      </c>
      <c r="C131" s="129">
        <v>161.69999999999999</v>
      </c>
      <c r="D131" s="130">
        <v>0</v>
      </c>
      <c r="E131" s="24">
        <f t="shared" si="55"/>
        <v>10.100000000000009</v>
      </c>
      <c r="F131" s="24">
        <f t="shared" ref="F131:F139" si="60">E131+D131</f>
        <v>10.100000000000009</v>
      </c>
      <c r="G131" s="24">
        <f t="shared" si="56"/>
        <v>10.100000000000009</v>
      </c>
      <c r="H131" s="24">
        <f t="shared" si="57"/>
        <v>5.0500000000000043</v>
      </c>
      <c r="I131" s="24">
        <f t="shared" si="58"/>
        <v>20.200000000000017</v>
      </c>
      <c r="J131" s="25">
        <f t="shared" si="59"/>
        <v>102.01000000000018</v>
      </c>
    </row>
    <row r="132" spans="1:10" x14ac:dyDescent="0.25">
      <c r="A132" s="124" t="s">
        <v>99</v>
      </c>
      <c r="B132" s="130" t="s">
        <v>196</v>
      </c>
      <c r="C132" s="129">
        <v>181.9</v>
      </c>
      <c r="D132" s="129">
        <v>0</v>
      </c>
      <c r="E132" s="24">
        <f>IF(C133=0,"",(C133-C132)/2)</f>
        <v>11.099999999999994</v>
      </c>
      <c r="F132" s="24">
        <f t="shared" si="60"/>
        <v>11.099999999999994</v>
      </c>
      <c r="G132" s="24">
        <f t="shared" si="56"/>
        <v>37.399999999999991</v>
      </c>
      <c r="H132" s="24">
        <f t="shared" si="57"/>
        <v>12.124999999999996</v>
      </c>
      <c r="I132" s="24">
        <f t="shared" si="58"/>
        <v>22.199999999999989</v>
      </c>
      <c r="J132" s="25">
        <f t="shared" si="59"/>
        <v>269.17499999999978</v>
      </c>
    </row>
    <row r="133" spans="1:10" x14ac:dyDescent="0.25">
      <c r="A133" s="124" t="s">
        <v>99</v>
      </c>
      <c r="B133" s="130" t="s">
        <v>197</v>
      </c>
      <c r="C133" s="129">
        <v>204.1</v>
      </c>
      <c r="D133" s="129">
        <v>26.3</v>
      </c>
      <c r="E133" s="24">
        <f t="shared" ref="E133" si="61">IF(C134=0,"",(C134-C133)/2)</f>
        <v>4.9000000000000057</v>
      </c>
      <c r="F133" s="24">
        <f t="shared" si="60"/>
        <v>31.200000000000006</v>
      </c>
      <c r="G133" s="24">
        <f t="shared" si="56"/>
        <v>4.9000000000000057</v>
      </c>
      <c r="H133" s="24">
        <f t="shared" si="57"/>
        <v>9.0250000000000021</v>
      </c>
      <c r="I133" s="24">
        <f t="shared" si="58"/>
        <v>9.8000000000000114</v>
      </c>
      <c r="J133" s="25">
        <f t="shared" si="59"/>
        <v>88.445000000000121</v>
      </c>
    </row>
    <row r="134" spans="1:10" x14ac:dyDescent="0.25">
      <c r="A134" s="124" t="s">
        <v>99</v>
      </c>
      <c r="B134" s="130" t="s">
        <v>198</v>
      </c>
      <c r="C134" s="129">
        <v>213.9</v>
      </c>
      <c r="D134" s="129">
        <v>0</v>
      </c>
      <c r="E134" s="24">
        <f>IF(C135=0,"",(C135-C134)/2)</f>
        <v>16.450000000000003</v>
      </c>
      <c r="F134" s="24">
        <f t="shared" si="60"/>
        <v>16.450000000000003</v>
      </c>
      <c r="G134" s="24">
        <f>E134+D135</f>
        <v>45.550000000000004</v>
      </c>
      <c r="H134" s="24">
        <f t="shared" si="57"/>
        <v>15.500000000000002</v>
      </c>
      <c r="I134" s="24">
        <f t="shared" si="58"/>
        <v>32.900000000000006</v>
      </c>
      <c r="J134" s="25">
        <f t="shared" si="59"/>
        <v>509.95000000000016</v>
      </c>
    </row>
    <row r="135" spans="1:10" x14ac:dyDescent="0.25">
      <c r="A135" s="124" t="s">
        <v>99</v>
      </c>
      <c r="B135" s="130" t="s">
        <v>199</v>
      </c>
      <c r="C135" s="129">
        <v>246.8</v>
      </c>
      <c r="D135" s="129">
        <v>29.1</v>
      </c>
      <c r="E135" s="24">
        <f t="shared" ref="E135:E138" si="62">IF(C136=0,"",(C136-C135)/2)</f>
        <v>11.75</v>
      </c>
      <c r="F135" s="24">
        <f t="shared" si="60"/>
        <v>40.85</v>
      </c>
      <c r="G135" s="24">
        <f t="shared" ref="G135:G138" si="63">E135+D136</f>
        <v>17.850000000000001</v>
      </c>
      <c r="H135" s="24">
        <f t="shared" si="57"/>
        <v>14.675000000000001</v>
      </c>
      <c r="I135" s="24">
        <f t="shared" si="58"/>
        <v>23.5</v>
      </c>
      <c r="J135" s="25">
        <f t="shared" si="59"/>
        <v>344.86250000000001</v>
      </c>
    </row>
    <row r="136" spans="1:10" x14ac:dyDescent="0.25">
      <c r="A136" s="124" t="s">
        <v>99</v>
      </c>
      <c r="B136" s="130" t="s">
        <v>200</v>
      </c>
      <c r="C136" s="129">
        <v>270.3</v>
      </c>
      <c r="D136" s="129">
        <v>6.1</v>
      </c>
      <c r="E136" s="24">
        <f t="shared" si="62"/>
        <v>19.199999999999989</v>
      </c>
      <c r="F136" s="24">
        <f t="shared" si="60"/>
        <v>25.29999999999999</v>
      </c>
      <c r="G136" s="24">
        <f t="shared" si="63"/>
        <v>30.999999999999989</v>
      </c>
      <c r="H136" s="24">
        <f t="shared" si="57"/>
        <v>14.074999999999996</v>
      </c>
      <c r="I136" s="24">
        <f t="shared" si="58"/>
        <v>38.399999999999977</v>
      </c>
      <c r="J136" s="25">
        <f t="shared" si="59"/>
        <v>540.47999999999956</v>
      </c>
    </row>
    <row r="137" spans="1:10" x14ac:dyDescent="0.25">
      <c r="A137" s="124" t="s">
        <v>99</v>
      </c>
      <c r="B137" s="130" t="s">
        <v>201</v>
      </c>
      <c r="C137" s="129">
        <v>308.7</v>
      </c>
      <c r="D137" s="129">
        <v>11.8</v>
      </c>
      <c r="E137" s="24">
        <f t="shared" si="62"/>
        <v>3.5</v>
      </c>
      <c r="F137" s="24">
        <f t="shared" si="60"/>
        <v>15.3</v>
      </c>
      <c r="G137" s="24">
        <f t="shared" si="63"/>
        <v>35.9</v>
      </c>
      <c r="H137" s="24">
        <f t="shared" si="57"/>
        <v>12.8</v>
      </c>
      <c r="I137" s="24">
        <f t="shared" si="58"/>
        <v>7</v>
      </c>
      <c r="J137" s="25">
        <f t="shared" si="59"/>
        <v>89.600000000000009</v>
      </c>
    </row>
    <row r="138" spans="1:10" x14ac:dyDescent="0.25">
      <c r="A138" s="124" t="s">
        <v>99</v>
      </c>
      <c r="B138" s="130" t="s">
        <v>202</v>
      </c>
      <c r="C138" s="129">
        <v>315.7</v>
      </c>
      <c r="D138" s="129">
        <v>32.4</v>
      </c>
      <c r="E138" s="24">
        <f t="shared" si="62"/>
        <v>18.25</v>
      </c>
      <c r="F138" s="24">
        <f t="shared" si="60"/>
        <v>50.65</v>
      </c>
      <c r="G138" s="24">
        <f t="shared" si="63"/>
        <v>18.25</v>
      </c>
      <c r="H138" s="24">
        <f t="shared" si="57"/>
        <v>17.225000000000001</v>
      </c>
      <c r="I138" s="24">
        <f t="shared" si="58"/>
        <v>36.5</v>
      </c>
      <c r="J138" s="25">
        <f t="shared" si="59"/>
        <v>628.71250000000009</v>
      </c>
    </row>
    <row r="139" spans="1:10" x14ac:dyDescent="0.25">
      <c r="A139" s="124" t="s">
        <v>99</v>
      </c>
      <c r="B139" s="130" t="s">
        <v>203</v>
      </c>
      <c r="C139" s="129">
        <v>352.2</v>
      </c>
      <c r="D139" s="129">
        <v>0</v>
      </c>
      <c r="E139" s="13">
        <f t="shared" ref="E139" si="64">IF(C140=C139,(C140-C139)/2,C140-C139)</f>
        <v>0</v>
      </c>
      <c r="F139" s="13">
        <f t="shared" si="60"/>
        <v>0</v>
      </c>
      <c r="G139" s="13"/>
      <c r="H139" s="13">
        <f t="shared" ref="H139" si="65">(G139+F139)/2</f>
        <v>0</v>
      </c>
      <c r="I139" s="13">
        <f t="shared" ref="I139" si="66">E139</f>
        <v>0</v>
      </c>
      <c r="J139" s="17">
        <f t="shared" si="59"/>
        <v>0</v>
      </c>
    </row>
    <row r="140" spans="1:10" x14ac:dyDescent="0.25">
      <c r="A140" s="124" t="s">
        <v>99</v>
      </c>
      <c r="B140" s="8" t="s">
        <v>95</v>
      </c>
      <c r="C140" s="21">
        <f t="shared" ref="C140:C149" si="67">$J$123</f>
        <v>352.2</v>
      </c>
      <c r="D140" s="129"/>
      <c r="E140" s="6"/>
      <c r="F140" s="6"/>
      <c r="G140" s="6"/>
      <c r="H140" s="6"/>
      <c r="I140" s="6"/>
      <c r="J140" s="58">
        <f>SUM(J$125:J139)/$F$123</f>
        <v>11.96543867120954</v>
      </c>
    </row>
    <row r="141" spans="1:10" hidden="1" outlineLevel="1" x14ac:dyDescent="0.25">
      <c r="A141" s="124" t="s">
        <v>99</v>
      </c>
      <c r="B141" s="8" t="s">
        <v>95</v>
      </c>
      <c r="C141" s="21">
        <f t="shared" si="67"/>
        <v>352.2</v>
      </c>
      <c r="D141" s="129"/>
      <c r="E141" s="6"/>
      <c r="F141" s="6"/>
      <c r="G141" s="6"/>
      <c r="H141" s="6"/>
      <c r="I141" s="6"/>
      <c r="J141" s="58">
        <f>SUM(J$125:J140)/$F$123</f>
        <v>11.99941209162751</v>
      </c>
    </row>
    <row r="142" spans="1:10" hidden="1" outlineLevel="1" x14ac:dyDescent="0.25">
      <c r="A142" s="124" t="s">
        <v>99</v>
      </c>
      <c r="B142" s="8" t="s">
        <v>95</v>
      </c>
      <c r="C142" s="21">
        <f t="shared" si="67"/>
        <v>352.2</v>
      </c>
      <c r="D142" s="129"/>
      <c r="E142" s="6"/>
      <c r="F142" s="6"/>
      <c r="G142" s="6"/>
      <c r="H142" s="6"/>
      <c r="I142" s="6"/>
      <c r="J142" s="58">
        <f>SUM(J$125:J141)/$F$123</f>
        <v>12.033481972637242</v>
      </c>
    </row>
    <row r="143" spans="1:10" hidden="1" outlineLevel="1" x14ac:dyDescent="0.25">
      <c r="A143" s="124" t="s">
        <v>99</v>
      </c>
      <c r="B143" s="8" t="s">
        <v>95</v>
      </c>
      <c r="C143" s="21">
        <f t="shared" si="67"/>
        <v>352.2</v>
      </c>
      <c r="D143" s="129"/>
      <c r="E143" s="6"/>
      <c r="F143" s="6"/>
      <c r="G143" s="6"/>
      <c r="H143" s="6"/>
      <c r="I143" s="6"/>
      <c r="J143" s="58">
        <f>SUM(J$125:J142)/$F$123</f>
        <v>12.067648588118892</v>
      </c>
    </row>
    <row r="144" spans="1:10" hidden="1" outlineLevel="1" x14ac:dyDescent="0.25">
      <c r="A144" s="124" t="s">
        <v>99</v>
      </c>
      <c r="B144" s="8" t="s">
        <v>95</v>
      </c>
      <c r="C144" s="21">
        <f t="shared" si="67"/>
        <v>352.2</v>
      </c>
      <c r="D144" s="129"/>
      <c r="E144" s="6"/>
      <c r="F144" s="6"/>
      <c r="G144" s="6"/>
      <c r="H144" s="6"/>
      <c r="I144" s="6"/>
      <c r="J144" s="58">
        <f>SUM(J$125:J143)/$F$123</f>
        <v>12.101912212730246</v>
      </c>
    </row>
    <row r="145" spans="1:10" hidden="1" outlineLevel="1" x14ac:dyDescent="0.25">
      <c r="A145" s="124" t="s">
        <v>99</v>
      </c>
      <c r="B145" s="8" t="s">
        <v>95</v>
      </c>
      <c r="C145" s="21">
        <f t="shared" si="67"/>
        <v>352.2</v>
      </c>
      <c r="D145" s="129"/>
      <c r="E145" s="6"/>
      <c r="F145" s="6"/>
      <c r="G145" s="6"/>
      <c r="H145" s="6"/>
      <c r="I145" s="6"/>
      <c r="J145" s="58">
        <f>SUM(J$125:J144)/$F$123</f>
        <v>12.136273121908923</v>
      </c>
    </row>
    <row r="146" spans="1:10" hidden="1" outlineLevel="1" x14ac:dyDescent="0.25">
      <c r="A146" s="124" t="s">
        <v>99</v>
      </c>
      <c r="B146" s="8" t="s">
        <v>95</v>
      </c>
      <c r="C146" s="21">
        <f t="shared" si="67"/>
        <v>352.2</v>
      </c>
      <c r="D146" s="129"/>
      <c r="E146" s="6"/>
      <c r="F146" s="6"/>
      <c r="G146" s="6"/>
      <c r="H146" s="6"/>
      <c r="I146" s="6"/>
      <c r="J146" s="58">
        <f>SUM(J$125:J145)/$F$123</f>
        <v>12.170731591874592</v>
      </c>
    </row>
    <row r="147" spans="1:10" hidden="1" outlineLevel="1" x14ac:dyDescent="0.25">
      <c r="A147" s="124" t="s">
        <v>99</v>
      </c>
      <c r="B147" s="8" t="s">
        <v>95</v>
      </c>
      <c r="C147" s="21">
        <f t="shared" si="67"/>
        <v>352.2</v>
      </c>
      <c r="D147" s="129"/>
      <c r="E147" s="6"/>
      <c r="F147" s="6"/>
      <c r="G147" s="6"/>
      <c r="H147" s="6"/>
      <c r="I147" s="6"/>
      <c r="J147" s="58">
        <f>SUM(J$125:J146)/$F$123</f>
        <v>12.205287899631193</v>
      </c>
    </row>
    <row r="148" spans="1:10" hidden="1" outlineLevel="1" x14ac:dyDescent="0.25">
      <c r="A148" s="124" t="s">
        <v>99</v>
      </c>
      <c r="B148" s="8" t="s">
        <v>95</v>
      </c>
      <c r="C148" s="21">
        <f t="shared" si="67"/>
        <v>352.2</v>
      </c>
      <c r="D148" s="129"/>
      <c r="E148" s="6"/>
      <c r="F148" s="6"/>
      <c r="G148" s="6"/>
      <c r="H148" s="6"/>
      <c r="I148" s="6"/>
      <c r="J148" s="58">
        <f>SUM(J$125:J147)/$F$123</f>
        <v>12.239942322969156</v>
      </c>
    </row>
    <row r="149" spans="1:10" hidden="1" outlineLevel="1" x14ac:dyDescent="0.25">
      <c r="A149" s="124" t="s">
        <v>99</v>
      </c>
      <c r="B149" s="8" t="s">
        <v>95</v>
      </c>
      <c r="C149" s="21">
        <f t="shared" si="67"/>
        <v>352.2</v>
      </c>
      <c r="D149" s="129"/>
      <c r="E149" s="6"/>
      <c r="F149" s="6"/>
      <c r="G149" s="6"/>
      <c r="H149" s="6"/>
      <c r="I149" s="6"/>
      <c r="J149" s="58">
        <f>SUM(J$125:J148)/$F$123</f>
        <v>12.274695140467649</v>
      </c>
    </row>
    <row r="150" spans="1:10" hidden="1" outlineLevel="1" x14ac:dyDescent="0.25">
      <c r="A150" s="124"/>
      <c r="B150" s="8" t="s">
        <v>95</v>
      </c>
      <c r="C150" s="21">
        <f>$J$123</f>
        <v>352.2</v>
      </c>
      <c r="D150" s="122"/>
      <c r="E150" s="6"/>
      <c r="F150" s="6"/>
      <c r="G150" s="6"/>
      <c r="H150" s="6"/>
      <c r="I150" s="6"/>
      <c r="J150" s="58">
        <f>SUM(J$125:J149)/$F$123</f>
        <v>12.309546631496803</v>
      </c>
    </row>
    <row r="151" spans="1:10" collapsed="1" x14ac:dyDescent="0.25">
      <c r="A151" s="122"/>
      <c r="B151" s="122"/>
      <c r="C151" s="122"/>
      <c r="D151" s="122"/>
      <c r="E151" s="122"/>
      <c r="F151" s="122"/>
      <c r="G151" s="122"/>
      <c r="H151" s="122"/>
      <c r="I151" s="122"/>
      <c r="J151" s="122"/>
    </row>
    <row r="152" spans="1:10" ht="18.75" x14ac:dyDescent="0.3">
      <c r="A152" s="339"/>
      <c r="B152" s="339"/>
      <c r="C152" s="339"/>
      <c r="D152" s="339"/>
      <c r="E152" s="112" t="s">
        <v>54</v>
      </c>
      <c r="F152" s="126">
        <f>J152-H152</f>
        <v>352.2</v>
      </c>
      <c r="G152" s="122" t="s">
        <v>97</v>
      </c>
      <c r="H152" s="38">
        <f>H123</f>
        <v>0</v>
      </c>
      <c r="I152" s="122" t="s">
        <v>98</v>
      </c>
      <c r="J152" s="59">
        <f>J123</f>
        <v>352.2</v>
      </c>
    </row>
    <row r="153" spans="1:10" x14ac:dyDescent="0.25">
      <c r="A153" s="124"/>
      <c r="B153" s="124" t="s">
        <v>7</v>
      </c>
      <c r="C153" s="124" t="s">
        <v>47</v>
      </c>
      <c r="D153" s="124" t="s">
        <v>24</v>
      </c>
      <c r="E153" s="124" t="s">
        <v>49</v>
      </c>
      <c r="F153" s="124" t="s">
        <v>50</v>
      </c>
      <c r="G153" s="124" t="s">
        <v>50</v>
      </c>
      <c r="H153" s="124" t="s">
        <v>51</v>
      </c>
      <c r="I153" s="124" t="s">
        <v>52</v>
      </c>
      <c r="J153" s="16" t="s">
        <v>53</v>
      </c>
    </row>
    <row r="154" spans="1:10" x14ac:dyDescent="0.25">
      <c r="A154" s="124"/>
      <c r="B154" s="8" t="s">
        <v>96</v>
      </c>
      <c r="C154" s="12">
        <f>$H152</f>
        <v>0</v>
      </c>
      <c r="D154" s="12"/>
      <c r="E154" s="327">
        <f>IF(C155=C154,(C155-C154)/2, C155-C154)</f>
        <v>149.9</v>
      </c>
      <c r="F154" s="327">
        <f t="shared" ref="F154" si="68">E154+D154</f>
        <v>149.9</v>
      </c>
      <c r="G154" s="327">
        <f>IF(C155&gt;=J152,D155,0)</f>
        <v>0</v>
      </c>
      <c r="H154" s="13">
        <f>(G154+F154)/2</f>
        <v>74.95</v>
      </c>
      <c r="I154" s="13">
        <f>E154</f>
        <v>149.9</v>
      </c>
      <c r="J154" s="17">
        <f>H154*I154</f>
        <v>11235.005000000001</v>
      </c>
    </row>
    <row r="155" spans="1:10" x14ac:dyDescent="0.25">
      <c r="A155" s="124" t="s">
        <v>274</v>
      </c>
      <c r="B155" s="123" t="s">
        <v>266</v>
      </c>
      <c r="C155" s="125">
        <v>149.9</v>
      </c>
      <c r="D155" s="123">
        <v>0</v>
      </c>
      <c r="E155" s="24">
        <f t="shared" ref="E155:E156" si="69">IF(C156=0,"",(C156-C155)/2)</f>
        <v>5.8999999999999915</v>
      </c>
      <c r="F155" s="24">
        <f>E155+D155</f>
        <v>5.8999999999999915</v>
      </c>
      <c r="G155" s="24">
        <f>E155+D156</f>
        <v>5.8999999999999915</v>
      </c>
      <c r="H155" s="24">
        <f>((G155+F155)/2)/2</f>
        <v>2.9499999999999957</v>
      </c>
      <c r="I155" s="24">
        <f>E155*2</f>
        <v>11.799999999999983</v>
      </c>
      <c r="J155" s="25">
        <f>H155*I155</f>
        <v>34.809999999999903</v>
      </c>
    </row>
    <row r="156" spans="1:10" x14ac:dyDescent="0.25">
      <c r="A156" s="124" t="s">
        <v>274</v>
      </c>
      <c r="B156" s="122" t="s">
        <v>123</v>
      </c>
      <c r="C156" s="122">
        <v>161.69999999999999</v>
      </c>
      <c r="D156" s="123">
        <v>0</v>
      </c>
      <c r="E156" s="24">
        <f t="shared" si="69"/>
        <v>95.200000000000017</v>
      </c>
      <c r="F156" s="24">
        <f>E156+D156</f>
        <v>95.200000000000017</v>
      </c>
      <c r="G156" s="24">
        <f t="shared" ref="G156" si="70">E156+D157</f>
        <v>95.200000000000017</v>
      </c>
      <c r="H156" s="24">
        <f t="shared" ref="H156" si="71">((G156+F156)/2)/2</f>
        <v>47.600000000000009</v>
      </c>
      <c r="I156" s="24">
        <f t="shared" ref="I156" si="72">E156*2</f>
        <v>190.40000000000003</v>
      </c>
      <c r="J156" s="25">
        <f t="shared" ref="J156:J157" si="73">H156*I156</f>
        <v>9063.0400000000027</v>
      </c>
    </row>
    <row r="157" spans="1:10" x14ac:dyDescent="0.25">
      <c r="A157" s="124" t="s">
        <v>274</v>
      </c>
      <c r="B157" s="122" t="s">
        <v>277</v>
      </c>
      <c r="C157" s="122">
        <v>352.1</v>
      </c>
      <c r="D157" s="122">
        <v>0</v>
      </c>
      <c r="E157" s="13">
        <f t="shared" ref="E157" si="74">IF(C158=C157,(C158-C157)/2,C158-C157)</f>
        <v>9.9999999999965894E-2</v>
      </c>
      <c r="F157" s="13">
        <f t="shared" ref="F157" si="75">E157+D157</f>
        <v>9.9999999999965894E-2</v>
      </c>
      <c r="G157" s="13"/>
      <c r="H157" s="13">
        <f t="shared" ref="H157" si="76">(G157+F157)/2</f>
        <v>4.9999999999982947E-2</v>
      </c>
      <c r="I157" s="13">
        <f t="shared" ref="I157" si="77">E157</f>
        <v>9.9999999999965894E-2</v>
      </c>
      <c r="J157" s="17">
        <f t="shared" si="73"/>
        <v>4.9999999999965896E-3</v>
      </c>
    </row>
    <row r="158" spans="1:10" x14ac:dyDescent="0.25">
      <c r="A158" s="124" t="s">
        <v>274</v>
      </c>
      <c r="B158" s="8" t="s">
        <v>95</v>
      </c>
      <c r="C158" s="21">
        <f t="shared" ref="C158:C178" si="78">$J$152</f>
        <v>352.2</v>
      </c>
      <c r="D158" s="129"/>
      <c r="E158" s="6"/>
      <c r="F158" s="6"/>
      <c r="G158" s="6"/>
      <c r="H158" s="6"/>
      <c r="I158" s="6"/>
      <c r="J158" s="58">
        <f>SUM(J$154:J157)/$F$152</f>
        <v>57.731005110732553</v>
      </c>
    </row>
    <row r="159" spans="1:10" hidden="1" outlineLevel="1" x14ac:dyDescent="0.25">
      <c r="A159" s="124" t="s">
        <v>274</v>
      </c>
      <c r="B159" s="8" t="s">
        <v>95</v>
      </c>
      <c r="C159" s="21">
        <f t="shared" si="78"/>
        <v>352.2</v>
      </c>
      <c r="D159" s="129"/>
      <c r="E159" s="6"/>
      <c r="F159" s="6"/>
      <c r="G159" s="6"/>
      <c r="H159" s="6"/>
      <c r="I159" s="6"/>
      <c r="J159" s="58">
        <f>SUM(J$154:J158)/$F$152</f>
        <v>57.894920514226968</v>
      </c>
    </row>
    <row r="160" spans="1:10" hidden="1" outlineLevel="1" x14ac:dyDescent="0.25">
      <c r="A160" s="124" t="s">
        <v>274</v>
      </c>
      <c r="B160" s="8" t="s">
        <v>95</v>
      </c>
      <c r="C160" s="21">
        <f t="shared" si="78"/>
        <v>352.2</v>
      </c>
      <c r="D160" s="129"/>
      <c r="E160" s="6"/>
      <c r="F160" s="6"/>
      <c r="G160" s="6"/>
      <c r="H160" s="6"/>
      <c r="I160" s="6"/>
      <c r="J160" s="58">
        <f>SUM(J$154:J159)/$F$152</f>
        <v>58.059301322047034</v>
      </c>
    </row>
    <row r="161" spans="1:10" hidden="1" outlineLevel="1" x14ac:dyDescent="0.25">
      <c r="A161" s="124" t="s">
        <v>274</v>
      </c>
      <c r="B161" s="8" t="s">
        <v>95</v>
      </c>
      <c r="C161" s="21">
        <f t="shared" si="78"/>
        <v>352.2</v>
      </c>
      <c r="D161" s="129"/>
      <c r="E161" s="6"/>
      <c r="F161" s="6"/>
      <c r="G161" s="6"/>
      <c r="H161" s="6"/>
      <c r="I161" s="6"/>
      <c r="J161" s="58">
        <f>SUM(J$154:J160)/$F$152</f>
        <v>58.224148855613322</v>
      </c>
    </row>
    <row r="162" spans="1:10" hidden="1" outlineLevel="1" x14ac:dyDescent="0.25">
      <c r="A162" s="124" t="s">
        <v>274</v>
      </c>
      <c r="B162" s="8" t="s">
        <v>95</v>
      </c>
      <c r="C162" s="21">
        <f t="shared" si="78"/>
        <v>352.2</v>
      </c>
      <c r="D162" s="129"/>
      <c r="E162" s="6"/>
      <c r="F162" s="6"/>
      <c r="G162" s="6"/>
      <c r="H162" s="6"/>
      <c r="I162" s="6"/>
      <c r="J162" s="58">
        <f>SUM(J$154:J161)/$F$152</f>
        <v>58.389464440098315</v>
      </c>
    </row>
    <row r="163" spans="1:10" hidden="1" outlineLevel="1" x14ac:dyDescent="0.25">
      <c r="A163" s="124" t="s">
        <v>274</v>
      </c>
      <c r="B163" s="8" t="s">
        <v>95</v>
      </c>
      <c r="C163" s="21">
        <f t="shared" si="78"/>
        <v>352.2</v>
      </c>
      <c r="D163" s="129"/>
      <c r="E163" s="6"/>
      <c r="F163" s="6"/>
      <c r="G163" s="6"/>
      <c r="H163" s="6"/>
      <c r="I163" s="6"/>
      <c r="J163" s="58">
        <f>SUM(J$154:J162)/$F$152</f>
        <v>58.555249404437035</v>
      </c>
    </row>
    <row r="164" spans="1:10" hidden="1" outlineLevel="1" x14ac:dyDescent="0.25">
      <c r="A164" s="124" t="s">
        <v>274</v>
      </c>
      <c r="B164" s="8" t="s">
        <v>95</v>
      </c>
      <c r="C164" s="21">
        <f t="shared" si="78"/>
        <v>352.2</v>
      </c>
      <c r="D164" s="129"/>
      <c r="E164" s="6"/>
      <c r="F164" s="6"/>
      <c r="G164" s="6"/>
      <c r="H164" s="6"/>
      <c r="I164" s="6"/>
      <c r="J164" s="58">
        <f>SUM(J$154:J163)/$F$152</f>
        <v>58.721505081337767</v>
      </c>
    </row>
    <row r="165" spans="1:10" hidden="1" outlineLevel="1" x14ac:dyDescent="0.25">
      <c r="A165" s="124" t="s">
        <v>274</v>
      </c>
      <c r="B165" s="8" t="s">
        <v>95</v>
      </c>
      <c r="C165" s="21">
        <f t="shared" si="78"/>
        <v>352.2</v>
      </c>
      <c r="D165" s="129"/>
      <c r="E165" s="6"/>
      <c r="F165" s="6"/>
      <c r="G165" s="6"/>
      <c r="H165" s="6"/>
      <c r="I165" s="6"/>
      <c r="J165" s="58">
        <f>SUM(J$154:J164)/$F$152</f>
        <v>58.888232807292731</v>
      </c>
    </row>
    <row r="166" spans="1:10" hidden="1" outlineLevel="1" x14ac:dyDescent="0.25">
      <c r="A166" s="124" t="s">
        <v>274</v>
      </c>
      <c r="B166" s="8" t="s">
        <v>95</v>
      </c>
      <c r="C166" s="21">
        <f t="shared" si="78"/>
        <v>352.2</v>
      </c>
      <c r="D166" s="129"/>
      <c r="E166" s="6"/>
      <c r="F166" s="6"/>
      <c r="G166" s="6"/>
      <c r="H166" s="6"/>
      <c r="I166" s="6"/>
      <c r="J166" s="58">
        <f>SUM(J$154:J165)/$F$152</f>
        <v>59.055433922588854</v>
      </c>
    </row>
    <row r="167" spans="1:10" hidden="1" outlineLevel="1" x14ac:dyDescent="0.25">
      <c r="A167" s="124" t="s">
        <v>274</v>
      </c>
      <c r="B167" s="8" t="s">
        <v>95</v>
      </c>
      <c r="C167" s="21">
        <f t="shared" si="78"/>
        <v>352.2</v>
      </c>
      <c r="D167" s="129"/>
      <c r="E167" s="6"/>
      <c r="F167" s="6"/>
      <c r="G167" s="6"/>
      <c r="H167" s="6"/>
      <c r="I167" s="6"/>
      <c r="J167" s="58">
        <f>SUM(J$154:J166)/$F$152</f>
        <v>59.223109771318526</v>
      </c>
    </row>
    <row r="168" spans="1:10" hidden="1" outlineLevel="1" x14ac:dyDescent="0.25">
      <c r="A168" s="124" t="s">
        <v>274</v>
      </c>
      <c r="B168" s="8" t="s">
        <v>95</v>
      </c>
      <c r="C168" s="21">
        <f t="shared" si="78"/>
        <v>352.2</v>
      </c>
      <c r="D168" s="129"/>
      <c r="E168" s="6"/>
      <c r="F168" s="6"/>
      <c r="G168" s="6"/>
      <c r="H168" s="6"/>
      <c r="I168" s="6"/>
      <c r="J168" s="58">
        <f>SUM(J$154:J167)/$F$152</f>
        <v>59.391261701390412</v>
      </c>
    </row>
    <row r="169" spans="1:10" hidden="1" outlineLevel="1" x14ac:dyDescent="0.25">
      <c r="A169" s="124" t="s">
        <v>274</v>
      </c>
      <c r="B169" s="8" t="s">
        <v>95</v>
      </c>
      <c r="C169" s="21">
        <f t="shared" si="78"/>
        <v>352.2</v>
      </c>
      <c r="D169" s="129"/>
      <c r="E169" s="6"/>
      <c r="F169" s="6"/>
      <c r="G169" s="6"/>
      <c r="H169" s="6"/>
      <c r="I169" s="6"/>
      <c r="J169" s="58">
        <f>SUM(J$154:J168)/$F$152</f>
        <v>59.559891064540302</v>
      </c>
    </row>
    <row r="170" spans="1:10" hidden="1" outlineLevel="1" x14ac:dyDescent="0.25">
      <c r="A170" s="124" t="s">
        <v>274</v>
      </c>
      <c r="B170" s="8" t="s">
        <v>95</v>
      </c>
      <c r="C170" s="21">
        <f t="shared" si="78"/>
        <v>352.2</v>
      </c>
      <c r="D170" s="129"/>
      <c r="E170" s="6"/>
      <c r="F170" s="6"/>
      <c r="G170" s="6"/>
      <c r="H170" s="6"/>
      <c r="I170" s="6"/>
      <c r="J170" s="58">
        <f>SUM(J$154:J169)/$F$152</f>
        <v>59.728999216341947</v>
      </c>
    </row>
    <row r="171" spans="1:10" hidden="1" outlineLevel="1" x14ac:dyDescent="0.25">
      <c r="A171" s="124" t="s">
        <v>274</v>
      </c>
      <c r="B171" s="8" t="s">
        <v>95</v>
      </c>
      <c r="C171" s="21">
        <f t="shared" si="78"/>
        <v>352.2</v>
      </c>
      <c r="D171" s="129"/>
      <c r="E171" s="6"/>
      <c r="F171" s="6"/>
      <c r="G171" s="6"/>
      <c r="H171" s="6"/>
      <c r="I171" s="6"/>
      <c r="J171" s="58">
        <f>SUM(J$154:J170)/$F$152</f>
        <v>59.898587516217994</v>
      </c>
    </row>
    <row r="172" spans="1:10" hidden="1" outlineLevel="1" x14ac:dyDescent="0.25">
      <c r="A172" s="124" t="s">
        <v>274</v>
      </c>
      <c r="B172" s="8" t="s">
        <v>95</v>
      </c>
      <c r="C172" s="21">
        <f t="shared" si="78"/>
        <v>352.2</v>
      </c>
      <c r="D172" s="129"/>
      <c r="E172" s="6"/>
      <c r="F172" s="6"/>
      <c r="G172" s="6"/>
      <c r="H172" s="6"/>
      <c r="I172" s="6"/>
      <c r="J172" s="58">
        <f>SUM(J$154:J171)/$F$152</f>
        <v>60.068657327450865</v>
      </c>
    </row>
    <row r="173" spans="1:10" hidden="1" outlineLevel="1" x14ac:dyDescent="0.25">
      <c r="A173" s="124" t="s">
        <v>274</v>
      </c>
      <c r="B173" s="8" t="s">
        <v>95</v>
      </c>
      <c r="C173" s="21">
        <f t="shared" si="78"/>
        <v>352.2</v>
      </c>
      <c r="D173" s="129"/>
      <c r="E173" s="6"/>
      <c r="F173" s="6"/>
      <c r="G173" s="6"/>
      <c r="H173" s="6"/>
      <c r="I173" s="6"/>
      <c r="J173" s="58">
        <f>SUM(J$154:J172)/$F$152</f>
        <v>60.23921001719377</v>
      </c>
    </row>
    <row r="174" spans="1:10" hidden="1" outlineLevel="1" x14ac:dyDescent="0.25">
      <c r="A174" s="124" t="s">
        <v>274</v>
      </c>
      <c r="B174" s="8" t="s">
        <v>95</v>
      </c>
      <c r="C174" s="21">
        <f t="shared" si="78"/>
        <v>352.2</v>
      </c>
      <c r="D174" s="129"/>
      <c r="E174" s="6"/>
      <c r="F174" s="6"/>
      <c r="G174" s="6"/>
      <c r="H174" s="6"/>
      <c r="I174" s="6"/>
      <c r="J174" s="58">
        <f>SUM(J$154:J173)/$F$152</f>
        <v>60.41024695648165</v>
      </c>
    </row>
    <row r="175" spans="1:10" hidden="1" outlineLevel="1" x14ac:dyDescent="0.25">
      <c r="A175" s="124" t="s">
        <v>274</v>
      </c>
      <c r="B175" s="8" t="s">
        <v>95</v>
      </c>
      <c r="C175" s="21">
        <f t="shared" si="78"/>
        <v>352.2</v>
      </c>
      <c r="D175" s="129"/>
      <c r="E175" s="6"/>
      <c r="F175" s="6"/>
      <c r="G175" s="6"/>
      <c r="H175" s="6"/>
      <c r="I175" s="6"/>
      <c r="J175" s="58">
        <f>SUM(J$154:J174)/$F$152</f>
        <v>60.581769520242247</v>
      </c>
    </row>
    <row r="176" spans="1:10" hidden="1" outlineLevel="1" x14ac:dyDescent="0.25">
      <c r="A176" s="124" t="s">
        <v>274</v>
      </c>
      <c r="B176" s="8" t="s">
        <v>95</v>
      </c>
      <c r="C176" s="21">
        <f t="shared" si="78"/>
        <v>352.2</v>
      </c>
      <c r="D176" s="129"/>
      <c r="E176" s="6"/>
      <c r="F176" s="6"/>
      <c r="G176" s="6"/>
      <c r="H176" s="6"/>
      <c r="I176" s="6"/>
      <c r="J176" s="58">
        <f>SUM(J$154:J175)/$F$152</f>
        <v>60.753779087307102</v>
      </c>
    </row>
    <row r="177" spans="1:10" hidden="1" outlineLevel="1" x14ac:dyDescent="0.25">
      <c r="A177" s="124" t="s">
        <v>274</v>
      </c>
      <c r="B177" s="8" t="s">
        <v>95</v>
      </c>
      <c r="C177" s="21">
        <f t="shared" si="78"/>
        <v>352.2</v>
      </c>
      <c r="D177" s="129"/>
      <c r="E177" s="6"/>
      <c r="F177" s="6"/>
      <c r="G177" s="6"/>
      <c r="H177" s="6"/>
      <c r="I177" s="6"/>
      <c r="J177" s="58">
        <f>SUM(J$154:J176)/$F$152</f>
        <v>60.926277040422683</v>
      </c>
    </row>
    <row r="178" spans="1:10" hidden="1" outlineLevel="1" x14ac:dyDescent="0.25">
      <c r="A178" s="124" t="s">
        <v>274</v>
      </c>
      <c r="B178" s="8" t="s">
        <v>95</v>
      </c>
      <c r="C178" s="21">
        <f t="shared" si="78"/>
        <v>352.2</v>
      </c>
      <c r="D178" s="129"/>
      <c r="E178" s="6"/>
      <c r="F178" s="6"/>
      <c r="G178" s="6"/>
      <c r="H178" s="6"/>
      <c r="I178" s="6"/>
      <c r="J178" s="58">
        <f>SUM(J$154:J177)/$F$152</f>
        <v>61.099264766261477</v>
      </c>
    </row>
    <row r="179" spans="1:10" hidden="1" outlineLevel="1" x14ac:dyDescent="0.25">
      <c r="A179" s="124"/>
      <c r="B179" s="8" t="s">
        <v>95</v>
      </c>
      <c r="C179" s="21">
        <f>$J$152</f>
        <v>352.2</v>
      </c>
      <c r="D179" s="122"/>
      <c r="E179" s="6"/>
      <c r="F179" s="6"/>
      <c r="G179" s="6"/>
      <c r="H179" s="6"/>
      <c r="I179" s="6"/>
      <c r="J179" s="58">
        <f>SUM(J$154:J178)/$F$152</f>
        <v>61.272743655433146</v>
      </c>
    </row>
    <row r="180" spans="1:10" collapsed="1" x14ac:dyDescent="0.25"/>
  </sheetData>
  <mergeCells count="6">
    <mergeCell ref="A152:D152"/>
    <mergeCell ref="A7:D7"/>
    <mergeCell ref="A36:D36"/>
    <mergeCell ref="A65:D65"/>
    <mergeCell ref="A94:D94"/>
    <mergeCell ref="A123:D123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80"/>
  <sheetViews>
    <sheetView zoomScale="85" zoomScaleNormal="85" workbookViewId="0">
      <pane ySplit="3" topLeftCell="A4" activePane="bottomLeft" state="frozen"/>
      <selection activeCell="F196" sqref="F196"/>
      <selection pane="bottomLeft" activeCell="G3" sqref="G3"/>
    </sheetView>
  </sheetViews>
  <sheetFormatPr defaultRowHeight="15" outlineLevelRow="1" x14ac:dyDescent="0.25"/>
  <cols>
    <col min="1" max="1" width="14.42578125" bestFit="1" customWidth="1"/>
    <col min="2" max="2" width="8.5703125" bestFit="1" customWidth="1"/>
    <col min="4" max="4" width="9.5703125" bestFit="1" customWidth="1"/>
    <col min="5" max="5" width="22.5703125" bestFit="1" customWidth="1"/>
    <col min="6" max="7" width="22.42578125" bestFit="1" customWidth="1"/>
    <col min="8" max="8" width="15.85546875" bestFit="1" customWidth="1"/>
    <col min="9" max="9" width="11.42578125" bestFit="1" customWidth="1"/>
    <col min="10" max="10" width="20.85546875" bestFit="1" customWidth="1"/>
  </cols>
  <sheetData>
    <row r="1" spans="1:10" s="154" customFormat="1" x14ac:dyDescent="0.25">
      <c r="A1" s="112"/>
      <c r="B1" s="154">
        <v>1</v>
      </c>
      <c r="C1" s="154">
        <v>2</v>
      </c>
      <c r="D1" s="154">
        <v>3</v>
      </c>
      <c r="E1" s="154">
        <v>6</v>
      </c>
      <c r="F1" s="154">
        <v>5</v>
      </c>
      <c r="G1" s="154">
        <v>8</v>
      </c>
    </row>
    <row r="2" spans="1:10" s="154" customFormat="1" x14ac:dyDescent="0.25">
      <c r="A2" s="30" t="s">
        <v>216</v>
      </c>
      <c r="B2" s="30" t="s">
        <v>29</v>
      </c>
      <c r="C2" s="30" t="s">
        <v>151</v>
      </c>
      <c r="D2" s="30" t="s">
        <v>16</v>
      </c>
      <c r="E2" s="30" t="s">
        <v>21</v>
      </c>
      <c r="F2" s="30" t="s">
        <v>61</v>
      </c>
      <c r="G2" s="30" t="s">
        <v>274</v>
      </c>
    </row>
    <row r="3" spans="1:10" x14ac:dyDescent="0.25">
      <c r="B3" s="15">
        <f>J11</f>
        <v>18.149999999999999</v>
      </c>
      <c r="C3" s="15">
        <f>J40</f>
        <v>18.149999999999999</v>
      </c>
      <c r="D3" s="15">
        <f>J69</f>
        <v>37.15</v>
      </c>
      <c r="E3" s="15">
        <f>J98</f>
        <v>18.149999999999999</v>
      </c>
      <c r="F3" s="15">
        <f>J127</f>
        <v>18.149999999999999</v>
      </c>
      <c r="G3" s="15">
        <f>J156</f>
        <v>18.149999999999999</v>
      </c>
    </row>
    <row r="7" spans="1:10" ht="18.75" x14ac:dyDescent="0.3">
      <c r="A7" s="339" t="s">
        <v>563</v>
      </c>
      <c r="B7" s="339"/>
      <c r="C7" s="339"/>
      <c r="D7" s="339"/>
      <c r="E7" s="112" t="s">
        <v>54</v>
      </c>
      <c r="F7" s="133">
        <f>J7-H7</f>
        <v>31.3</v>
      </c>
      <c r="G7" s="129" t="s">
        <v>97</v>
      </c>
      <c r="H7" s="134">
        <v>0</v>
      </c>
      <c r="I7" s="129" t="s">
        <v>98</v>
      </c>
      <c r="J7" s="23">
        <v>31.3</v>
      </c>
    </row>
    <row r="8" spans="1:10" x14ac:dyDescent="0.25">
      <c r="A8" s="131"/>
      <c r="B8" s="131" t="s">
        <v>7</v>
      </c>
      <c r="C8" s="131" t="s">
        <v>47</v>
      </c>
      <c r="D8" s="131" t="s">
        <v>24</v>
      </c>
      <c r="E8" s="131" t="s">
        <v>49</v>
      </c>
      <c r="F8" s="131" t="s">
        <v>50</v>
      </c>
      <c r="G8" s="131" t="s">
        <v>50</v>
      </c>
      <c r="H8" s="131" t="s">
        <v>51</v>
      </c>
      <c r="I8" s="131" t="s">
        <v>52</v>
      </c>
      <c r="J8" s="16" t="s">
        <v>53</v>
      </c>
    </row>
    <row r="9" spans="1:10" x14ac:dyDescent="0.25">
      <c r="A9" s="131"/>
      <c r="B9" s="8" t="s">
        <v>96</v>
      </c>
      <c r="C9" s="12">
        <f>$H7</f>
        <v>0</v>
      </c>
      <c r="D9" s="12"/>
      <c r="E9" s="327">
        <f>IF(C10=C9,(C10-C9)/2, C10-C9)</f>
        <v>0</v>
      </c>
      <c r="F9" s="327">
        <f t="shared" ref="F9" si="0">E9+D9</f>
        <v>0</v>
      </c>
      <c r="G9" s="327">
        <f>IF(C10&gt;=J7,D10,0)</f>
        <v>0</v>
      </c>
      <c r="H9" s="13">
        <f>(G9+F9)/2</f>
        <v>0</v>
      </c>
      <c r="I9" s="13">
        <f>E9</f>
        <v>0</v>
      </c>
      <c r="J9" s="17">
        <f>H9*I9</f>
        <v>0</v>
      </c>
    </row>
    <row r="10" spans="1:10" x14ac:dyDescent="0.25">
      <c r="A10" s="131" t="s">
        <v>29</v>
      </c>
      <c r="B10" s="137" t="s">
        <v>204</v>
      </c>
      <c r="C10" s="138">
        <v>0</v>
      </c>
      <c r="D10" s="137">
        <v>5</v>
      </c>
      <c r="E10" s="13">
        <f t="shared" ref="E10" si="1">IF(C11=C10,(C11-C10)/2,C11-C10)</f>
        <v>31.3</v>
      </c>
      <c r="F10" s="13">
        <f t="shared" ref="F10" si="2">E10+D10</f>
        <v>36.299999999999997</v>
      </c>
      <c r="G10" s="13"/>
      <c r="H10" s="13">
        <f t="shared" ref="H10" si="3">(G10+F10)/2</f>
        <v>18.149999999999999</v>
      </c>
      <c r="I10" s="13">
        <f t="shared" ref="I10" si="4">E10</f>
        <v>31.3</v>
      </c>
      <c r="J10" s="17">
        <f t="shared" ref="J10" si="5">H10*I10</f>
        <v>568.09499999999991</v>
      </c>
    </row>
    <row r="11" spans="1:10" x14ac:dyDescent="0.25">
      <c r="A11" s="131" t="s">
        <v>29</v>
      </c>
      <c r="B11" s="8" t="s">
        <v>95</v>
      </c>
      <c r="C11" s="21">
        <f t="shared" ref="C11:C33" si="6">$J$7</f>
        <v>31.3</v>
      </c>
      <c r="D11" s="136"/>
      <c r="E11" s="6"/>
      <c r="F11" s="6"/>
      <c r="G11" s="6"/>
      <c r="H11" s="6"/>
      <c r="I11" s="6"/>
      <c r="J11" s="58">
        <f>SUM(J$9:J10)/$F$7</f>
        <v>18.149999999999999</v>
      </c>
    </row>
    <row r="12" spans="1:10" hidden="1" outlineLevel="1" x14ac:dyDescent="0.25">
      <c r="A12" s="131" t="s">
        <v>29</v>
      </c>
      <c r="B12" s="8" t="s">
        <v>95</v>
      </c>
      <c r="C12" s="21">
        <f t="shared" si="6"/>
        <v>31.3</v>
      </c>
      <c r="D12" s="136"/>
      <c r="E12" s="6"/>
      <c r="F12" s="6"/>
      <c r="G12" s="6"/>
      <c r="H12" s="6"/>
      <c r="I12" s="6"/>
      <c r="J12" s="58">
        <f>SUM(J$9:J11)/$F$7</f>
        <v>18.729872204472841</v>
      </c>
    </row>
    <row r="13" spans="1:10" hidden="1" outlineLevel="1" x14ac:dyDescent="0.25">
      <c r="A13" s="131" t="s">
        <v>29</v>
      </c>
      <c r="B13" s="8" t="s">
        <v>95</v>
      </c>
      <c r="C13" s="21">
        <f t="shared" si="6"/>
        <v>31.3</v>
      </c>
      <c r="D13" s="136"/>
      <c r="E13" s="6"/>
      <c r="F13" s="6"/>
      <c r="G13" s="6"/>
      <c r="H13" s="6"/>
      <c r="I13" s="6"/>
      <c r="J13" s="58">
        <f>SUM(J$9:J12)/$F$7</f>
        <v>19.328270677459191</v>
      </c>
    </row>
    <row r="14" spans="1:10" hidden="1" outlineLevel="1" x14ac:dyDescent="0.25">
      <c r="A14" s="131" t="s">
        <v>29</v>
      </c>
      <c r="B14" s="8" t="s">
        <v>95</v>
      </c>
      <c r="C14" s="21">
        <f t="shared" si="6"/>
        <v>31.3</v>
      </c>
      <c r="D14" s="136"/>
      <c r="E14" s="6"/>
      <c r="F14" s="6"/>
      <c r="G14" s="6"/>
      <c r="H14" s="6"/>
      <c r="I14" s="6"/>
      <c r="J14" s="58">
        <f>SUM(J$9:J13)/$F$7</f>
        <v>19.945787312521784</v>
      </c>
    </row>
    <row r="15" spans="1:10" hidden="1" outlineLevel="1" x14ac:dyDescent="0.25">
      <c r="A15" s="131" t="s">
        <v>29</v>
      </c>
      <c r="B15" s="8" t="s">
        <v>95</v>
      </c>
      <c r="C15" s="21">
        <f t="shared" si="6"/>
        <v>31.3</v>
      </c>
      <c r="D15" s="136"/>
      <c r="E15" s="6"/>
      <c r="F15" s="6"/>
      <c r="G15" s="6"/>
      <c r="H15" s="6"/>
      <c r="I15" s="6"/>
      <c r="J15" s="58">
        <f>SUM(J$9:J14)/$F$7</f>
        <v>20.583032913560821</v>
      </c>
    </row>
    <row r="16" spans="1:10" hidden="1" outlineLevel="1" x14ac:dyDescent="0.25">
      <c r="A16" s="131" t="s">
        <v>29</v>
      </c>
      <c r="B16" s="8" t="s">
        <v>95</v>
      </c>
      <c r="C16" s="21">
        <f t="shared" si="6"/>
        <v>31.3</v>
      </c>
      <c r="D16" s="136"/>
      <c r="E16" s="6"/>
      <c r="F16" s="6"/>
      <c r="G16" s="6"/>
      <c r="H16" s="6"/>
      <c r="I16" s="6"/>
      <c r="J16" s="58">
        <f>SUM(J$9:J15)/$F$7</f>
        <v>21.240637798978099</v>
      </c>
    </row>
    <row r="17" spans="1:10" hidden="1" outlineLevel="1" x14ac:dyDescent="0.25">
      <c r="A17" s="131" t="s">
        <v>29</v>
      </c>
      <c r="B17" s="8" t="s">
        <v>95</v>
      </c>
      <c r="C17" s="21">
        <f t="shared" si="6"/>
        <v>31.3</v>
      </c>
      <c r="D17" s="136"/>
      <c r="E17" s="6"/>
      <c r="F17" s="6"/>
      <c r="G17" s="6"/>
      <c r="H17" s="6"/>
      <c r="I17" s="6"/>
      <c r="J17" s="58">
        <f>SUM(J$9:J16)/$F$7</f>
        <v>21.919252425143533</v>
      </c>
    </row>
    <row r="18" spans="1:10" hidden="1" outlineLevel="1" x14ac:dyDescent="0.25">
      <c r="A18" s="131" t="s">
        <v>29</v>
      </c>
      <c r="B18" s="8" t="s">
        <v>95</v>
      </c>
      <c r="C18" s="21">
        <f t="shared" si="6"/>
        <v>31.3</v>
      </c>
      <c r="D18" s="136"/>
      <c r="E18" s="6"/>
      <c r="F18" s="6"/>
      <c r="G18" s="6"/>
      <c r="H18" s="6"/>
      <c r="I18" s="6"/>
      <c r="J18" s="58">
        <f>SUM(J$9:J17)/$F$7</f>
        <v>22.619548029780709</v>
      </c>
    </row>
    <row r="19" spans="1:10" hidden="1" outlineLevel="1" x14ac:dyDescent="0.25">
      <c r="A19" s="131" t="s">
        <v>29</v>
      </c>
      <c r="B19" s="8" t="s">
        <v>95</v>
      </c>
      <c r="C19" s="21">
        <f t="shared" si="6"/>
        <v>31.3</v>
      </c>
      <c r="D19" s="136"/>
      <c r="E19" s="6"/>
      <c r="F19" s="6"/>
      <c r="G19" s="6"/>
      <c r="H19" s="6"/>
      <c r="I19" s="6"/>
      <c r="J19" s="58">
        <f>SUM(J$9:J18)/$F$7</f>
        <v>23.34221729590789</v>
      </c>
    </row>
    <row r="20" spans="1:10" hidden="1" outlineLevel="1" x14ac:dyDescent="0.25">
      <c r="A20" s="131" t="s">
        <v>29</v>
      </c>
      <c r="B20" s="8" t="s">
        <v>95</v>
      </c>
      <c r="C20" s="21">
        <f t="shared" si="6"/>
        <v>31.3</v>
      </c>
      <c r="D20" s="136"/>
      <c r="E20" s="6"/>
      <c r="F20" s="6"/>
      <c r="G20" s="6"/>
      <c r="H20" s="6"/>
      <c r="I20" s="6"/>
      <c r="J20" s="58">
        <f>SUM(J$9:J19)/$F$7</f>
        <v>24.087975036991207</v>
      </c>
    </row>
    <row r="21" spans="1:10" hidden="1" outlineLevel="1" x14ac:dyDescent="0.25">
      <c r="A21" s="131" t="s">
        <v>29</v>
      </c>
      <c r="B21" s="8" t="s">
        <v>95</v>
      </c>
      <c r="C21" s="21">
        <f t="shared" si="6"/>
        <v>31.3</v>
      </c>
      <c r="D21" s="136"/>
      <c r="E21" s="6"/>
      <c r="F21" s="6"/>
      <c r="G21" s="6"/>
      <c r="H21" s="6"/>
      <c r="I21" s="6"/>
      <c r="J21" s="58">
        <f>SUM(J$9:J20)/$F$7</f>
        <v>24.85755890398773</v>
      </c>
    </row>
    <row r="22" spans="1:10" hidden="1" outlineLevel="1" x14ac:dyDescent="0.25">
      <c r="A22" s="131" t="s">
        <v>29</v>
      </c>
      <c r="B22" s="8" t="s">
        <v>95</v>
      </c>
      <c r="C22" s="21">
        <f t="shared" si="6"/>
        <v>31.3</v>
      </c>
      <c r="D22" s="136"/>
      <c r="E22" s="6"/>
      <c r="F22" s="6"/>
      <c r="G22" s="6"/>
      <c r="H22" s="6"/>
      <c r="I22" s="6"/>
      <c r="J22" s="58">
        <f>SUM(J$9:J21)/$F$7</f>
        <v>25.651730114977756</v>
      </c>
    </row>
    <row r="23" spans="1:10" hidden="1" outlineLevel="1" x14ac:dyDescent="0.25">
      <c r="A23" s="131" t="s">
        <v>29</v>
      </c>
      <c r="B23" s="8" t="s">
        <v>95</v>
      </c>
      <c r="C23" s="21">
        <f t="shared" si="6"/>
        <v>31.3</v>
      </c>
      <c r="D23" s="136"/>
      <c r="E23" s="6"/>
      <c r="F23" s="6"/>
      <c r="G23" s="6"/>
      <c r="H23" s="6"/>
      <c r="I23" s="6"/>
      <c r="J23" s="58">
        <f>SUM(J$9:J22)/$F$7</f>
        <v>26.471274208108035</v>
      </c>
    </row>
    <row r="24" spans="1:10" hidden="1" outlineLevel="1" x14ac:dyDescent="0.25">
      <c r="A24" s="131" t="s">
        <v>29</v>
      </c>
      <c r="B24" s="8" t="s">
        <v>95</v>
      </c>
      <c r="C24" s="21">
        <f t="shared" si="6"/>
        <v>31.3</v>
      </c>
      <c r="D24" s="136"/>
      <c r="E24" s="6"/>
      <c r="F24" s="6"/>
      <c r="G24" s="6"/>
      <c r="H24" s="6"/>
      <c r="I24" s="6"/>
      <c r="J24" s="58">
        <f>SUM(J$9:J23)/$F$7</f>
        <v>27.317001818590722</v>
      </c>
    </row>
    <row r="25" spans="1:10" hidden="1" outlineLevel="1" x14ac:dyDescent="0.25">
      <c r="A25" s="131" t="s">
        <v>29</v>
      </c>
      <c r="B25" s="8" t="s">
        <v>95</v>
      </c>
      <c r="C25" s="21">
        <f t="shared" si="6"/>
        <v>31.3</v>
      </c>
      <c r="D25" s="136"/>
      <c r="E25" s="6"/>
      <c r="F25" s="6"/>
      <c r="G25" s="6"/>
      <c r="H25" s="6"/>
      <c r="I25" s="6"/>
      <c r="J25" s="58">
        <f>SUM(J$9:J24)/$F$7</f>
        <v>28.18974948052653</v>
      </c>
    </row>
    <row r="26" spans="1:10" hidden="1" outlineLevel="1" x14ac:dyDescent="0.25">
      <c r="A26" s="131" t="s">
        <v>29</v>
      </c>
      <c r="B26" s="8" t="s">
        <v>95</v>
      </c>
      <c r="C26" s="21">
        <f t="shared" si="6"/>
        <v>31.3</v>
      </c>
      <c r="D26" s="136"/>
      <c r="E26" s="6"/>
      <c r="F26" s="6"/>
      <c r="G26" s="6"/>
      <c r="H26" s="6"/>
      <c r="I26" s="6"/>
      <c r="J26" s="58">
        <f>SUM(J$9:J25)/$F$7</f>
        <v>29.090380454345265</v>
      </c>
    </row>
    <row r="27" spans="1:10" hidden="1" outlineLevel="1" x14ac:dyDescent="0.25">
      <c r="A27" s="131" t="s">
        <v>29</v>
      </c>
      <c r="B27" s="8" t="s">
        <v>95</v>
      </c>
      <c r="C27" s="21">
        <f t="shared" si="6"/>
        <v>31.3</v>
      </c>
      <c r="D27" s="136"/>
      <c r="E27" s="6"/>
      <c r="F27" s="6"/>
      <c r="G27" s="6"/>
      <c r="H27" s="6"/>
      <c r="I27" s="6"/>
      <c r="J27" s="58">
        <f>SUM(J$9:J26)/$F$7</f>
        <v>30.019785580682175</v>
      </c>
    </row>
    <row r="28" spans="1:10" hidden="1" outlineLevel="1" x14ac:dyDescent="0.25">
      <c r="A28" s="131" t="s">
        <v>29</v>
      </c>
      <c r="B28" s="8" t="s">
        <v>95</v>
      </c>
      <c r="C28" s="21">
        <f t="shared" si="6"/>
        <v>31.3</v>
      </c>
      <c r="D28" s="136"/>
      <c r="E28" s="6"/>
      <c r="F28" s="6"/>
      <c r="G28" s="6"/>
      <c r="H28" s="6"/>
      <c r="I28" s="6"/>
      <c r="J28" s="58">
        <f>SUM(J$9:J27)/$F$7</f>
        <v>30.978884161534641</v>
      </c>
    </row>
    <row r="29" spans="1:10" hidden="1" outlineLevel="1" x14ac:dyDescent="0.25">
      <c r="A29" s="131" t="s">
        <v>29</v>
      </c>
      <c r="B29" s="8" t="s">
        <v>95</v>
      </c>
      <c r="C29" s="21">
        <f t="shared" si="6"/>
        <v>31.3</v>
      </c>
      <c r="D29" s="136"/>
      <c r="E29" s="6"/>
      <c r="F29" s="6"/>
      <c r="G29" s="6"/>
      <c r="H29" s="6"/>
      <c r="I29" s="6"/>
      <c r="J29" s="58">
        <f>SUM(J$9:J28)/$F$7</f>
        <v>31.968624869570892</v>
      </c>
    </row>
    <row r="30" spans="1:10" hidden="1" outlineLevel="1" x14ac:dyDescent="0.25">
      <c r="A30" s="131" t="s">
        <v>29</v>
      </c>
      <c r="B30" s="8" t="s">
        <v>95</v>
      </c>
      <c r="C30" s="21">
        <f t="shared" si="6"/>
        <v>31.3</v>
      </c>
      <c r="D30" s="136"/>
      <c r="E30" s="6"/>
      <c r="F30" s="6"/>
      <c r="G30" s="6"/>
      <c r="H30" s="6"/>
      <c r="I30" s="6"/>
      <c r="J30" s="58">
        <f>SUM(J$9:J29)/$F$7</f>
        <v>32.989986686490084</v>
      </c>
    </row>
    <row r="31" spans="1:10" hidden="1" outlineLevel="1" x14ac:dyDescent="0.25">
      <c r="A31" s="131" t="s">
        <v>29</v>
      </c>
      <c r="B31" s="8" t="s">
        <v>95</v>
      </c>
      <c r="C31" s="21">
        <f t="shared" si="6"/>
        <v>31.3</v>
      </c>
      <c r="D31" s="136"/>
      <c r="E31" s="6"/>
      <c r="F31" s="6"/>
      <c r="G31" s="6"/>
      <c r="H31" s="6"/>
      <c r="I31" s="6"/>
      <c r="J31" s="58">
        <f>SUM(J$9:J30)/$F$7</f>
        <v>34.043979871361977</v>
      </c>
    </row>
    <row r="32" spans="1:10" hidden="1" outlineLevel="1" x14ac:dyDescent="0.25">
      <c r="A32" s="131" t="s">
        <v>29</v>
      </c>
      <c r="B32" s="8" t="s">
        <v>95</v>
      </c>
      <c r="C32" s="21">
        <f t="shared" si="6"/>
        <v>31.3</v>
      </c>
      <c r="D32" s="136"/>
      <c r="E32" s="6"/>
      <c r="F32" s="6"/>
      <c r="G32" s="6"/>
      <c r="H32" s="6"/>
      <c r="I32" s="6"/>
      <c r="J32" s="58">
        <f>SUM(J$9:J31)/$F$7</f>
        <v>35.13164695990389</v>
      </c>
    </row>
    <row r="33" spans="1:10" hidden="1" outlineLevel="1" x14ac:dyDescent="0.25">
      <c r="A33" s="131"/>
      <c r="B33" s="8" t="s">
        <v>95</v>
      </c>
      <c r="C33" s="21">
        <f t="shared" si="6"/>
        <v>31.3</v>
      </c>
      <c r="D33" s="136"/>
      <c r="E33" s="6"/>
      <c r="F33" s="6"/>
      <c r="G33" s="6"/>
      <c r="H33" s="6"/>
      <c r="I33" s="6"/>
      <c r="J33" s="58">
        <f>SUM(J$9:J32)/$F$7</f>
        <v>36.254063795683564</v>
      </c>
    </row>
    <row r="34" spans="1:10" hidden="1" outlineLevel="1" x14ac:dyDescent="0.25">
      <c r="A34" s="131"/>
      <c r="B34" s="8" t="s">
        <v>95</v>
      </c>
      <c r="C34" s="21">
        <f>$J$7</f>
        <v>31.3</v>
      </c>
      <c r="D34" s="129"/>
      <c r="E34" s="6"/>
      <c r="F34" s="6"/>
      <c r="G34" s="6"/>
      <c r="H34" s="6"/>
      <c r="I34" s="6"/>
      <c r="J34" s="58">
        <f>SUM(J$9:J33)/$F$7</f>
        <v>37.412340594267704</v>
      </c>
    </row>
    <row r="35" spans="1:10" collapsed="1" x14ac:dyDescent="0.25">
      <c r="A35" s="129"/>
      <c r="B35" s="129"/>
      <c r="C35" s="129"/>
      <c r="D35" s="129"/>
      <c r="E35" s="129"/>
      <c r="F35" s="129"/>
      <c r="G35" s="129"/>
      <c r="H35" s="129"/>
      <c r="I35" s="129"/>
      <c r="J35" s="129"/>
    </row>
    <row r="36" spans="1:10" ht="18.75" x14ac:dyDescent="0.3">
      <c r="A36" s="339"/>
      <c r="B36" s="339"/>
      <c r="C36" s="339"/>
      <c r="D36" s="339"/>
      <c r="E36" s="112" t="s">
        <v>54</v>
      </c>
      <c r="F36" s="133">
        <f>J36-H36</f>
        <v>31.3</v>
      </c>
      <c r="G36" s="129" t="s">
        <v>97</v>
      </c>
      <c r="H36" s="38">
        <f>H7</f>
        <v>0</v>
      </c>
      <c r="I36" s="129" t="s">
        <v>98</v>
      </c>
      <c r="J36" s="59">
        <f>J7</f>
        <v>31.3</v>
      </c>
    </row>
    <row r="37" spans="1:10" x14ac:dyDescent="0.25">
      <c r="A37" s="131"/>
      <c r="B37" s="131" t="s">
        <v>7</v>
      </c>
      <c r="C37" s="131" t="s">
        <v>47</v>
      </c>
      <c r="D37" s="131" t="s">
        <v>24</v>
      </c>
      <c r="E37" s="131" t="s">
        <v>49</v>
      </c>
      <c r="F37" s="131" t="s">
        <v>50</v>
      </c>
      <c r="G37" s="131" t="s">
        <v>50</v>
      </c>
      <c r="H37" s="131" t="s">
        <v>51</v>
      </c>
      <c r="I37" s="131" t="s">
        <v>52</v>
      </c>
      <c r="J37" s="16" t="s">
        <v>53</v>
      </c>
    </row>
    <row r="38" spans="1:10" x14ac:dyDescent="0.25">
      <c r="A38" s="131"/>
      <c r="B38" s="8" t="s">
        <v>96</v>
      </c>
      <c r="C38" s="12">
        <f>$H36</f>
        <v>0</v>
      </c>
      <c r="D38" s="12"/>
      <c r="E38" s="327">
        <f>IF(C39=C38,(C39-C38)/2, C39-C38)</f>
        <v>0</v>
      </c>
      <c r="F38" s="327">
        <f t="shared" ref="F38" si="7">E38+D38</f>
        <v>0</v>
      </c>
      <c r="G38" s="327">
        <f>IF(C39&gt;=J36,D39,0)</f>
        <v>0</v>
      </c>
      <c r="H38" s="13">
        <f>(G38+F38)/2</f>
        <v>0</v>
      </c>
      <c r="I38" s="13">
        <f>E38</f>
        <v>0</v>
      </c>
      <c r="J38" s="17">
        <f>H38*I38</f>
        <v>0</v>
      </c>
    </row>
    <row r="39" spans="1:10" x14ac:dyDescent="0.25">
      <c r="A39" s="131" t="s">
        <v>14</v>
      </c>
      <c r="B39" s="137" t="s">
        <v>204</v>
      </c>
      <c r="C39" s="138">
        <v>0</v>
      </c>
      <c r="D39" s="137">
        <v>5</v>
      </c>
      <c r="E39" s="13">
        <f t="shared" ref="E39" si="8">IF(C40=C39,(C40-C39)/2,C40-C39)</f>
        <v>31.3</v>
      </c>
      <c r="F39" s="13">
        <f t="shared" ref="F39" si="9">E39+D39</f>
        <v>36.299999999999997</v>
      </c>
      <c r="G39" s="13"/>
      <c r="H39" s="13">
        <f t="shared" ref="H39" si="10">(G39+F39)/2</f>
        <v>18.149999999999999</v>
      </c>
      <c r="I39" s="13">
        <f t="shared" ref="I39" si="11">E39</f>
        <v>31.3</v>
      </c>
      <c r="J39" s="17">
        <f t="shared" ref="J39" si="12">H39*I39</f>
        <v>568.09499999999991</v>
      </c>
    </row>
    <row r="40" spans="1:10" x14ac:dyDescent="0.25">
      <c r="A40" s="131" t="s">
        <v>14</v>
      </c>
      <c r="B40" s="8" t="s">
        <v>95</v>
      </c>
      <c r="C40" s="21">
        <f t="shared" ref="C40:C62" si="13">$J$36</f>
        <v>31.3</v>
      </c>
      <c r="D40" s="136"/>
      <c r="E40" s="6"/>
      <c r="F40" s="6"/>
      <c r="G40" s="6"/>
      <c r="H40" s="6"/>
      <c r="I40" s="6"/>
      <c r="J40" s="58">
        <f>SUM(J$38:J39)/$F$36</f>
        <v>18.149999999999999</v>
      </c>
    </row>
    <row r="41" spans="1:10" hidden="1" outlineLevel="1" x14ac:dyDescent="0.25">
      <c r="A41" s="131" t="s">
        <v>14</v>
      </c>
      <c r="B41" s="8" t="s">
        <v>95</v>
      </c>
      <c r="C41" s="21">
        <f t="shared" si="13"/>
        <v>31.3</v>
      </c>
      <c r="D41" s="136"/>
      <c r="E41" s="6"/>
      <c r="F41" s="6"/>
      <c r="G41" s="6"/>
      <c r="H41" s="6"/>
      <c r="I41" s="6"/>
      <c r="J41" s="58">
        <f>SUM(J$38:J40)/$F$36</f>
        <v>18.729872204472841</v>
      </c>
    </row>
    <row r="42" spans="1:10" hidden="1" outlineLevel="1" x14ac:dyDescent="0.25">
      <c r="A42" s="131" t="s">
        <v>14</v>
      </c>
      <c r="B42" s="8" t="s">
        <v>95</v>
      </c>
      <c r="C42" s="21">
        <f t="shared" si="13"/>
        <v>31.3</v>
      </c>
      <c r="D42" s="136"/>
      <c r="E42" s="6"/>
      <c r="F42" s="6"/>
      <c r="G42" s="6"/>
      <c r="H42" s="6"/>
      <c r="I42" s="6"/>
      <c r="J42" s="58">
        <f>SUM(J$38:J41)/$F$36</f>
        <v>19.328270677459191</v>
      </c>
    </row>
    <row r="43" spans="1:10" hidden="1" outlineLevel="1" x14ac:dyDescent="0.25">
      <c r="A43" s="131" t="s">
        <v>14</v>
      </c>
      <c r="B43" s="8" t="s">
        <v>95</v>
      </c>
      <c r="C43" s="21">
        <f t="shared" si="13"/>
        <v>31.3</v>
      </c>
      <c r="D43" s="136"/>
      <c r="E43" s="6"/>
      <c r="F43" s="6"/>
      <c r="G43" s="6"/>
      <c r="H43" s="6"/>
      <c r="I43" s="6"/>
      <c r="J43" s="58">
        <f>SUM(J$38:J42)/$F$36</f>
        <v>19.945787312521784</v>
      </c>
    </row>
    <row r="44" spans="1:10" hidden="1" outlineLevel="1" x14ac:dyDescent="0.25">
      <c r="A44" s="131" t="s">
        <v>14</v>
      </c>
      <c r="B44" s="8" t="s">
        <v>95</v>
      </c>
      <c r="C44" s="21">
        <f t="shared" si="13"/>
        <v>31.3</v>
      </c>
      <c r="D44" s="136"/>
      <c r="E44" s="6"/>
      <c r="F44" s="6"/>
      <c r="G44" s="6"/>
      <c r="H44" s="6"/>
      <c r="I44" s="6"/>
      <c r="J44" s="58">
        <f>SUM(J$38:J43)/$F$36</f>
        <v>20.583032913560821</v>
      </c>
    </row>
    <row r="45" spans="1:10" hidden="1" outlineLevel="1" x14ac:dyDescent="0.25">
      <c r="A45" s="131" t="s">
        <v>14</v>
      </c>
      <c r="B45" s="8" t="s">
        <v>95</v>
      </c>
      <c r="C45" s="21">
        <f t="shared" si="13"/>
        <v>31.3</v>
      </c>
      <c r="D45" s="136"/>
      <c r="E45" s="6"/>
      <c r="F45" s="6"/>
      <c r="G45" s="6"/>
      <c r="H45" s="6"/>
      <c r="I45" s="6"/>
      <c r="J45" s="58">
        <f>SUM(J$38:J44)/$F$36</f>
        <v>21.240637798978099</v>
      </c>
    </row>
    <row r="46" spans="1:10" hidden="1" outlineLevel="1" x14ac:dyDescent="0.25">
      <c r="A46" s="131" t="s">
        <v>14</v>
      </c>
      <c r="B46" s="8" t="s">
        <v>95</v>
      </c>
      <c r="C46" s="21">
        <f t="shared" si="13"/>
        <v>31.3</v>
      </c>
      <c r="D46" s="136"/>
      <c r="E46" s="6"/>
      <c r="F46" s="6"/>
      <c r="G46" s="6"/>
      <c r="H46" s="6"/>
      <c r="I46" s="6"/>
      <c r="J46" s="58">
        <f>SUM(J$38:J45)/$F$36</f>
        <v>21.919252425143533</v>
      </c>
    </row>
    <row r="47" spans="1:10" hidden="1" outlineLevel="1" x14ac:dyDescent="0.25">
      <c r="A47" s="131" t="s">
        <v>14</v>
      </c>
      <c r="B47" s="8" t="s">
        <v>95</v>
      </c>
      <c r="C47" s="21">
        <f t="shared" si="13"/>
        <v>31.3</v>
      </c>
      <c r="D47" s="136"/>
      <c r="E47" s="6"/>
      <c r="F47" s="6"/>
      <c r="G47" s="6"/>
      <c r="H47" s="6"/>
      <c r="I47" s="6"/>
      <c r="J47" s="58">
        <f>SUM(J$38:J46)/$F$36</f>
        <v>22.619548029780709</v>
      </c>
    </row>
    <row r="48" spans="1:10" hidden="1" outlineLevel="1" x14ac:dyDescent="0.25">
      <c r="A48" s="131" t="s">
        <v>14</v>
      </c>
      <c r="B48" s="8" t="s">
        <v>95</v>
      </c>
      <c r="C48" s="21">
        <f t="shared" si="13"/>
        <v>31.3</v>
      </c>
      <c r="D48" s="136"/>
      <c r="E48" s="6"/>
      <c r="F48" s="6"/>
      <c r="G48" s="6"/>
      <c r="H48" s="6"/>
      <c r="I48" s="6"/>
      <c r="J48" s="58">
        <f>SUM(J$38:J47)/$F$36</f>
        <v>23.34221729590789</v>
      </c>
    </row>
    <row r="49" spans="1:10" hidden="1" outlineLevel="1" x14ac:dyDescent="0.25">
      <c r="A49" s="131" t="s">
        <v>14</v>
      </c>
      <c r="B49" s="8" t="s">
        <v>95</v>
      </c>
      <c r="C49" s="21">
        <f t="shared" si="13"/>
        <v>31.3</v>
      </c>
      <c r="D49" s="136"/>
      <c r="E49" s="6"/>
      <c r="F49" s="6"/>
      <c r="G49" s="6"/>
      <c r="H49" s="6"/>
      <c r="I49" s="6"/>
      <c r="J49" s="58">
        <f>SUM(J$38:J48)/$F$36</f>
        <v>24.087975036991207</v>
      </c>
    </row>
    <row r="50" spans="1:10" hidden="1" outlineLevel="1" x14ac:dyDescent="0.25">
      <c r="A50" s="131" t="s">
        <v>14</v>
      </c>
      <c r="B50" s="8" t="s">
        <v>95</v>
      </c>
      <c r="C50" s="21">
        <f t="shared" si="13"/>
        <v>31.3</v>
      </c>
      <c r="D50" s="136"/>
      <c r="E50" s="6"/>
      <c r="F50" s="6"/>
      <c r="G50" s="6"/>
      <c r="H50" s="6"/>
      <c r="I50" s="6"/>
      <c r="J50" s="58">
        <f>SUM(J$38:J49)/$F$36</f>
        <v>24.85755890398773</v>
      </c>
    </row>
    <row r="51" spans="1:10" hidden="1" outlineLevel="1" x14ac:dyDescent="0.25">
      <c r="A51" s="131" t="s">
        <v>14</v>
      </c>
      <c r="B51" s="8" t="s">
        <v>95</v>
      </c>
      <c r="C51" s="21">
        <f t="shared" si="13"/>
        <v>31.3</v>
      </c>
      <c r="D51" s="136"/>
      <c r="E51" s="6"/>
      <c r="F51" s="6"/>
      <c r="G51" s="6"/>
      <c r="H51" s="6"/>
      <c r="I51" s="6"/>
      <c r="J51" s="58">
        <f>SUM(J$38:J50)/$F$36</f>
        <v>25.651730114977756</v>
      </c>
    </row>
    <row r="52" spans="1:10" hidden="1" outlineLevel="1" x14ac:dyDescent="0.25">
      <c r="A52" s="131" t="s">
        <v>14</v>
      </c>
      <c r="B52" s="8" t="s">
        <v>95</v>
      </c>
      <c r="C52" s="21">
        <f t="shared" si="13"/>
        <v>31.3</v>
      </c>
      <c r="D52" s="136"/>
      <c r="E52" s="6"/>
      <c r="F52" s="6"/>
      <c r="G52" s="6"/>
      <c r="H52" s="6"/>
      <c r="I52" s="6"/>
      <c r="J52" s="58">
        <f>SUM(J$38:J51)/$F$36</f>
        <v>26.471274208108035</v>
      </c>
    </row>
    <row r="53" spans="1:10" hidden="1" outlineLevel="1" x14ac:dyDescent="0.25">
      <c r="A53" s="131" t="s">
        <v>14</v>
      </c>
      <c r="B53" s="8" t="s">
        <v>95</v>
      </c>
      <c r="C53" s="21">
        <f t="shared" si="13"/>
        <v>31.3</v>
      </c>
      <c r="D53" s="136"/>
      <c r="E53" s="6"/>
      <c r="F53" s="6"/>
      <c r="G53" s="6"/>
      <c r="H53" s="6"/>
      <c r="I53" s="6"/>
      <c r="J53" s="58">
        <f>SUM(J$38:J52)/$F$36</f>
        <v>27.317001818590722</v>
      </c>
    </row>
    <row r="54" spans="1:10" hidden="1" outlineLevel="1" x14ac:dyDescent="0.25">
      <c r="A54" s="131" t="s">
        <v>14</v>
      </c>
      <c r="B54" s="8" t="s">
        <v>95</v>
      </c>
      <c r="C54" s="21">
        <f t="shared" si="13"/>
        <v>31.3</v>
      </c>
      <c r="D54" s="136"/>
      <c r="E54" s="6"/>
      <c r="F54" s="6"/>
      <c r="G54" s="6"/>
      <c r="H54" s="6"/>
      <c r="I54" s="6"/>
      <c r="J54" s="58">
        <f>SUM(J$38:J53)/$F$36</f>
        <v>28.18974948052653</v>
      </c>
    </row>
    <row r="55" spans="1:10" hidden="1" outlineLevel="1" x14ac:dyDescent="0.25">
      <c r="A55" s="131" t="s">
        <v>14</v>
      </c>
      <c r="B55" s="8" t="s">
        <v>95</v>
      </c>
      <c r="C55" s="21">
        <f t="shared" si="13"/>
        <v>31.3</v>
      </c>
      <c r="D55" s="136"/>
      <c r="E55" s="6"/>
      <c r="F55" s="6"/>
      <c r="G55" s="6"/>
      <c r="H55" s="6"/>
      <c r="I55" s="6"/>
      <c r="J55" s="58">
        <f>SUM(J$38:J54)/$F$36</f>
        <v>29.090380454345265</v>
      </c>
    </row>
    <row r="56" spans="1:10" hidden="1" outlineLevel="1" x14ac:dyDescent="0.25">
      <c r="A56" s="131" t="s">
        <v>14</v>
      </c>
      <c r="B56" s="8" t="s">
        <v>95</v>
      </c>
      <c r="C56" s="21">
        <f t="shared" si="13"/>
        <v>31.3</v>
      </c>
      <c r="D56" s="136"/>
      <c r="E56" s="6"/>
      <c r="F56" s="6"/>
      <c r="G56" s="6"/>
      <c r="H56" s="6"/>
      <c r="I56" s="6"/>
      <c r="J56" s="58">
        <f>SUM(J$38:J55)/$F$36</f>
        <v>30.019785580682175</v>
      </c>
    </row>
    <row r="57" spans="1:10" hidden="1" outlineLevel="1" x14ac:dyDescent="0.25">
      <c r="A57" s="131" t="s">
        <v>14</v>
      </c>
      <c r="B57" s="8" t="s">
        <v>95</v>
      </c>
      <c r="C57" s="21">
        <f t="shared" si="13"/>
        <v>31.3</v>
      </c>
      <c r="D57" s="136"/>
      <c r="E57" s="6"/>
      <c r="F57" s="6"/>
      <c r="G57" s="6"/>
      <c r="H57" s="6"/>
      <c r="I57" s="6"/>
      <c r="J57" s="58">
        <f>SUM(J$38:J56)/$F$36</f>
        <v>30.978884161534641</v>
      </c>
    </row>
    <row r="58" spans="1:10" hidden="1" outlineLevel="1" x14ac:dyDescent="0.25">
      <c r="A58" s="131" t="s">
        <v>14</v>
      </c>
      <c r="B58" s="8" t="s">
        <v>95</v>
      </c>
      <c r="C58" s="21">
        <f t="shared" si="13"/>
        <v>31.3</v>
      </c>
      <c r="D58" s="136"/>
      <c r="E58" s="6"/>
      <c r="F58" s="6"/>
      <c r="G58" s="6"/>
      <c r="H58" s="6"/>
      <c r="I58" s="6"/>
      <c r="J58" s="58">
        <f>SUM(J$38:J57)/$F$36</f>
        <v>31.968624869570892</v>
      </c>
    </row>
    <row r="59" spans="1:10" hidden="1" outlineLevel="1" x14ac:dyDescent="0.25">
      <c r="A59" s="131" t="s">
        <v>14</v>
      </c>
      <c r="B59" s="8" t="s">
        <v>95</v>
      </c>
      <c r="C59" s="21">
        <f t="shared" si="13"/>
        <v>31.3</v>
      </c>
      <c r="D59" s="136"/>
      <c r="E59" s="6"/>
      <c r="F59" s="6"/>
      <c r="G59" s="6"/>
      <c r="H59" s="6"/>
      <c r="I59" s="6"/>
      <c r="J59" s="58">
        <f>SUM(J$38:J58)/$F$36</f>
        <v>32.989986686490084</v>
      </c>
    </row>
    <row r="60" spans="1:10" hidden="1" outlineLevel="1" x14ac:dyDescent="0.25">
      <c r="A60" s="131" t="s">
        <v>14</v>
      </c>
      <c r="B60" s="8" t="s">
        <v>95</v>
      </c>
      <c r="C60" s="21">
        <f t="shared" si="13"/>
        <v>31.3</v>
      </c>
      <c r="D60" s="136"/>
      <c r="E60" s="6"/>
      <c r="F60" s="6"/>
      <c r="G60" s="6"/>
      <c r="H60" s="6"/>
      <c r="I60" s="6"/>
      <c r="J60" s="58">
        <f>SUM(J$38:J59)/$F$36</f>
        <v>34.043979871361977</v>
      </c>
    </row>
    <row r="61" spans="1:10" hidden="1" outlineLevel="1" x14ac:dyDescent="0.25">
      <c r="A61" s="131" t="s">
        <v>14</v>
      </c>
      <c r="B61" s="8" t="s">
        <v>95</v>
      </c>
      <c r="C61" s="21">
        <f t="shared" si="13"/>
        <v>31.3</v>
      </c>
      <c r="D61" s="136"/>
      <c r="E61" s="6"/>
      <c r="F61" s="6"/>
      <c r="G61" s="6"/>
      <c r="H61" s="6"/>
      <c r="I61" s="6"/>
      <c r="J61" s="58">
        <f>SUM(J$38:J60)/$F$36</f>
        <v>35.13164695990389</v>
      </c>
    </row>
    <row r="62" spans="1:10" hidden="1" outlineLevel="1" x14ac:dyDescent="0.25">
      <c r="A62" s="131"/>
      <c r="B62" s="8" t="s">
        <v>95</v>
      </c>
      <c r="C62" s="21">
        <f t="shared" si="13"/>
        <v>31.3</v>
      </c>
      <c r="D62" s="136"/>
      <c r="E62" s="6"/>
      <c r="F62" s="6"/>
      <c r="G62" s="6"/>
      <c r="H62" s="6"/>
      <c r="I62" s="6"/>
      <c r="J62" s="58">
        <f>SUM(J$38:J61)/$F$36</f>
        <v>36.254063795683564</v>
      </c>
    </row>
    <row r="63" spans="1:10" hidden="1" outlineLevel="1" x14ac:dyDescent="0.25">
      <c r="A63" s="131"/>
      <c r="B63" s="8" t="s">
        <v>95</v>
      </c>
      <c r="C63" s="21">
        <f>$J$36</f>
        <v>31.3</v>
      </c>
      <c r="D63" s="129"/>
      <c r="E63" s="6"/>
      <c r="F63" s="6"/>
      <c r="G63" s="6"/>
      <c r="H63" s="6"/>
      <c r="I63" s="6"/>
      <c r="J63" s="58">
        <f>SUM(J$38:J62)/$F$36</f>
        <v>37.412340594267704</v>
      </c>
    </row>
    <row r="64" spans="1:10" collapsed="1" x14ac:dyDescent="0.25">
      <c r="A64" s="129"/>
      <c r="B64" s="129"/>
      <c r="C64" s="129"/>
      <c r="D64" s="129"/>
      <c r="E64" s="129"/>
      <c r="F64" s="129"/>
      <c r="G64" s="129"/>
      <c r="H64" s="129"/>
      <c r="I64" s="129"/>
      <c r="J64" s="129"/>
    </row>
    <row r="65" spans="1:10" ht="18.75" x14ac:dyDescent="0.3">
      <c r="A65" s="339"/>
      <c r="B65" s="339"/>
      <c r="C65" s="339"/>
      <c r="D65" s="339"/>
      <c r="E65" s="112" t="s">
        <v>54</v>
      </c>
      <c r="F65" s="133">
        <f>J65-H65</f>
        <v>31.3</v>
      </c>
      <c r="G65" s="129" t="s">
        <v>97</v>
      </c>
      <c r="H65" s="38">
        <f>H36</f>
        <v>0</v>
      </c>
      <c r="I65" s="129" t="s">
        <v>98</v>
      </c>
      <c r="J65" s="59">
        <f>J36</f>
        <v>31.3</v>
      </c>
    </row>
    <row r="66" spans="1:10" x14ac:dyDescent="0.25">
      <c r="A66" s="131"/>
      <c r="B66" s="131" t="s">
        <v>7</v>
      </c>
      <c r="C66" s="131" t="s">
        <v>47</v>
      </c>
      <c r="D66" s="131" t="s">
        <v>24</v>
      </c>
      <c r="E66" s="131" t="s">
        <v>49</v>
      </c>
      <c r="F66" s="131" t="s">
        <v>50</v>
      </c>
      <c r="G66" s="131" t="s">
        <v>50</v>
      </c>
      <c r="H66" s="131" t="s">
        <v>51</v>
      </c>
      <c r="I66" s="131" t="s">
        <v>52</v>
      </c>
      <c r="J66" s="16" t="s">
        <v>53</v>
      </c>
    </row>
    <row r="67" spans="1:10" x14ac:dyDescent="0.25">
      <c r="A67" s="131"/>
      <c r="B67" s="8" t="s">
        <v>96</v>
      </c>
      <c r="C67" s="12">
        <f>$H65</f>
        <v>0</v>
      </c>
      <c r="D67" s="12"/>
      <c r="E67" s="327">
        <f>IF(C68=C67,(C68-C67)/2, C68-C67)</f>
        <v>0</v>
      </c>
      <c r="F67" s="327">
        <f t="shared" ref="F67" si="14">E67+D67</f>
        <v>0</v>
      </c>
      <c r="G67" s="327">
        <f>IF(C68&gt;=J65,D68,0)</f>
        <v>0</v>
      </c>
      <c r="H67" s="13">
        <f>(G67+F67)/2</f>
        <v>0</v>
      </c>
      <c r="I67" s="13">
        <f>E67</f>
        <v>0</v>
      </c>
      <c r="J67" s="17">
        <f>H67*I67</f>
        <v>0</v>
      </c>
    </row>
    <row r="68" spans="1:10" x14ac:dyDescent="0.25">
      <c r="A68" s="131" t="s">
        <v>16</v>
      </c>
      <c r="B68" s="130" t="s">
        <v>205</v>
      </c>
      <c r="C68" s="132">
        <v>0</v>
      </c>
      <c r="D68" s="130">
        <v>43</v>
      </c>
      <c r="E68" s="13">
        <f t="shared" ref="E68" si="15">IF(C69=C68,(C69-C68)/2,C69-C68)</f>
        <v>31.3</v>
      </c>
      <c r="F68" s="13">
        <f t="shared" ref="F68" si="16">E68+D68</f>
        <v>74.3</v>
      </c>
      <c r="G68" s="13"/>
      <c r="H68" s="13">
        <f t="shared" ref="H68" si="17">(G68+F68)/2</f>
        <v>37.15</v>
      </c>
      <c r="I68" s="13">
        <f t="shared" ref="I68" si="18">E68</f>
        <v>31.3</v>
      </c>
      <c r="J68" s="17">
        <f t="shared" ref="J68" si="19">H68*I68</f>
        <v>1162.7950000000001</v>
      </c>
    </row>
    <row r="69" spans="1:10" x14ac:dyDescent="0.25">
      <c r="A69" s="131" t="s">
        <v>16</v>
      </c>
      <c r="B69" s="8" t="s">
        <v>95</v>
      </c>
      <c r="C69" s="21">
        <f t="shared" ref="C69:C91" si="20">$J$65</f>
        <v>31.3</v>
      </c>
      <c r="D69" s="136"/>
      <c r="E69" s="6"/>
      <c r="F69" s="6"/>
      <c r="G69" s="6"/>
      <c r="H69" s="6"/>
      <c r="I69" s="6"/>
      <c r="J69" s="58">
        <f>SUM(J$67:J68)/$F$65</f>
        <v>37.15</v>
      </c>
    </row>
    <row r="70" spans="1:10" hidden="1" outlineLevel="1" x14ac:dyDescent="0.25">
      <c r="A70" s="131" t="s">
        <v>16</v>
      </c>
      <c r="B70" s="8" t="s">
        <v>95</v>
      </c>
      <c r="C70" s="21">
        <f t="shared" si="20"/>
        <v>31.3</v>
      </c>
      <c r="D70" s="136"/>
      <c r="E70" s="6"/>
      <c r="F70" s="6"/>
      <c r="G70" s="6"/>
      <c r="H70" s="6"/>
      <c r="I70" s="6"/>
      <c r="J70" s="58">
        <f>SUM(J$67:J69)/$F$65</f>
        <v>38.336900958466458</v>
      </c>
    </row>
    <row r="71" spans="1:10" hidden="1" outlineLevel="1" x14ac:dyDescent="0.25">
      <c r="A71" s="131" t="s">
        <v>16</v>
      </c>
      <c r="B71" s="8" t="s">
        <v>95</v>
      </c>
      <c r="C71" s="21">
        <f t="shared" si="20"/>
        <v>31.3</v>
      </c>
      <c r="D71" s="136"/>
      <c r="E71" s="6"/>
      <c r="F71" s="6"/>
      <c r="G71" s="6"/>
      <c r="H71" s="6"/>
      <c r="I71" s="6"/>
      <c r="J71" s="58">
        <f>SUM(J$67:J70)/$F$65</f>
        <v>39.561722075350367</v>
      </c>
    </row>
    <row r="72" spans="1:10" hidden="1" outlineLevel="1" x14ac:dyDescent="0.25">
      <c r="A72" s="131" t="s">
        <v>16</v>
      </c>
      <c r="B72" s="8" t="s">
        <v>95</v>
      </c>
      <c r="C72" s="21">
        <f t="shared" si="20"/>
        <v>31.3</v>
      </c>
      <c r="D72" s="136"/>
      <c r="E72" s="6"/>
      <c r="F72" s="6"/>
      <c r="G72" s="6"/>
      <c r="H72" s="6"/>
      <c r="I72" s="6"/>
      <c r="J72" s="58">
        <f>SUM(J$67:J71)/$F$65</f>
        <v>40.825674857310446</v>
      </c>
    </row>
    <row r="73" spans="1:10" hidden="1" outlineLevel="1" x14ac:dyDescent="0.25">
      <c r="A73" s="131" t="s">
        <v>16</v>
      </c>
      <c r="B73" s="8" t="s">
        <v>95</v>
      </c>
      <c r="C73" s="21">
        <f t="shared" si="20"/>
        <v>31.3</v>
      </c>
      <c r="D73" s="136"/>
      <c r="E73" s="6"/>
      <c r="F73" s="6"/>
      <c r="G73" s="6"/>
      <c r="H73" s="6"/>
      <c r="I73" s="6"/>
      <c r="J73" s="58">
        <f>SUM(J$67:J72)/$F$65</f>
        <v>42.130009517288414</v>
      </c>
    </row>
    <row r="74" spans="1:10" hidden="1" outlineLevel="1" x14ac:dyDescent="0.25">
      <c r="A74" s="131" t="s">
        <v>16</v>
      </c>
      <c r="B74" s="8" t="s">
        <v>95</v>
      </c>
      <c r="C74" s="21">
        <f t="shared" si="20"/>
        <v>31.3</v>
      </c>
      <c r="D74" s="136"/>
      <c r="E74" s="6"/>
      <c r="F74" s="6"/>
      <c r="G74" s="6"/>
      <c r="H74" s="6"/>
      <c r="I74" s="6"/>
      <c r="J74" s="58">
        <f>SUM(J$67:J73)/$F$65</f>
        <v>43.476016211131494</v>
      </c>
    </row>
    <row r="75" spans="1:10" hidden="1" outlineLevel="1" x14ac:dyDescent="0.25">
      <c r="A75" s="131" t="s">
        <v>16</v>
      </c>
      <c r="B75" s="8" t="s">
        <v>95</v>
      </c>
      <c r="C75" s="21">
        <f t="shared" si="20"/>
        <v>31.3</v>
      </c>
      <c r="D75" s="136"/>
      <c r="E75" s="6"/>
      <c r="F75" s="6"/>
      <c r="G75" s="6"/>
      <c r="H75" s="6"/>
      <c r="I75" s="6"/>
      <c r="J75" s="58">
        <f>SUM(J$67:J74)/$F$65</f>
        <v>44.865026313723561</v>
      </c>
    </row>
    <row r="76" spans="1:10" hidden="1" outlineLevel="1" x14ac:dyDescent="0.25">
      <c r="A76" s="131" t="s">
        <v>16</v>
      </c>
      <c r="B76" s="8" t="s">
        <v>95</v>
      </c>
      <c r="C76" s="21">
        <f t="shared" si="20"/>
        <v>31.3</v>
      </c>
      <c r="D76" s="136"/>
      <c r="E76" s="6"/>
      <c r="F76" s="6"/>
      <c r="G76" s="6"/>
      <c r="H76" s="6"/>
      <c r="I76" s="6"/>
      <c r="J76" s="58">
        <f>SUM(J$67:J75)/$F$65</f>
        <v>46.298413735887252</v>
      </c>
    </row>
    <row r="77" spans="1:10" hidden="1" outlineLevel="1" x14ac:dyDescent="0.25">
      <c r="A77" s="131" t="s">
        <v>16</v>
      </c>
      <c r="B77" s="8" t="s">
        <v>95</v>
      </c>
      <c r="C77" s="21">
        <f t="shared" si="20"/>
        <v>31.3</v>
      </c>
      <c r="D77" s="136"/>
      <c r="E77" s="6"/>
      <c r="F77" s="6"/>
      <c r="G77" s="6"/>
      <c r="H77" s="6"/>
      <c r="I77" s="6"/>
      <c r="J77" s="58">
        <f>SUM(J$67:J76)/$F$65</f>
        <v>47.777596283359685</v>
      </c>
    </row>
    <row r="78" spans="1:10" hidden="1" outlineLevel="1" x14ac:dyDescent="0.25">
      <c r="A78" s="131" t="s">
        <v>16</v>
      </c>
      <c r="B78" s="8" t="s">
        <v>95</v>
      </c>
      <c r="C78" s="21">
        <f t="shared" si="20"/>
        <v>31.3</v>
      </c>
      <c r="D78" s="136"/>
      <c r="E78" s="6"/>
      <c r="F78" s="6"/>
      <c r="G78" s="6"/>
      <c r="H78" s="6"/>
      <c r="I78" s="6"/>
      <c r="J78" s="58">
        <f>SUM(J$67:J77)/$F$65</f>
        <v>49.304037059185873</v>
      </c>
    </row>
    <row r="79" spans="1:10" hidden="1" outlineLevel="1" x14ac:dyDescent="0.25">
      <c r="A79" s="131" t="s">
        <v>16</v>
      </c>
      <c r="B79" s="8" t="s">
        <v>95</v>
      </c>
      <c r="C79" s="21">
        <f t="shared" si="20"/>
        <v>31.3</v>
      </c>
      <c r="D79" s="136"/>
      <c r="E79" s="6"/>
      <c r="F79" s="6"/>
      <c r="G79" s="6"/>
      <c r="H79" s="6"/>
      <c r="I79" s="6"/>
      <c r="J79" s="58">
        <f>SUM(J$67:J78)/$F$65</f>
        <v>50.879245910917057</v>
      </c>
    </row>
    <row r="80" spans="1:10" hidden="1" outlineLevel="1" x14ac:dyDescent="0.25">
      <c r="A80" s="131" t="s">
        <v>16</v>
      </c>
      <c r="B80" s="8" t="s">
        <v>95</v>
      </c>
      <c r="C80" s="21">
        <f t="shared" si="20"/>
        <v>31.3</v>
      </c>
      <c r="D80" s="136"/>
      <c r="E80" s="6"/>
      <c r="F80" s="6"/>
      <c r="G80" s="6"/>
      <c r="H80" s="6"/>
      <c r="I80" s="6"/>
      <c r="J80" s="58">
        <f>SUM(J$67:J79)/$F$65</f>
        <v>52.504780924045392</v>
      </c>
    </row>
    <row r="81" spans="1:10" hidden="1" outlineLevel="1" x14ac:dyDescent="0.25">
      <c r="A81" s="131" t="s">
        <v>16</v>
      </c>
      <c r="B81" s="8" t="s">
        <v>95</v>
      </c>
      <c r="C81" s="21">
        <f t="shared" si="20"/>
        <v>31.3</v>
      </c>
      <c r="D81" s="136"/>
      <c r="E81" s="6"/>
      <c r="F81" s="6"/>
      <c r="G81" s="6"/>
      <c r="H81" s="6"/>
      <c r="I81" s="6"/>
      <c r="J81" s="58">
        <f>SUM(J$67:J80)/$F$65</f>
        <v>54.18224996315228</v>
      </c>
    </row>
    <row r="82" spans="1:10" hidden="1" outlineLevel="1" x14ac:dyDescent="0.25">
      <c r="A82" s="131" t="s">
        <v>16</v>
      </c>
      <c r="B82" s="8" t="s">
        <v>95</v>
      </c>
      <c r="C82" s="21">
        <f t="shared" si="20"/>
        <v>31.3</v>
      </c>
      <c r="D82" s="136"/>
      <c r="E82" s="6"/>
      <c r="F82" s="6"/>
      <c r="G82" s="6"/>
      <c r="H82" s="6"/>
      <c r="I82" s="6"/>
      <c r="J82" s="58">
        <f>SUM(J$67:J81)/$F$65</f>
        <v>55.913312262294525</v>
      </c>
    </row>
    <row r="83" spans="1:10" hidden="1" outlineLevel="1" x14ac:dyDescent="0.25">
      <c r="A83" s="131" t="s">
        <v>16</v>
      </c>
      <c r="B83" s="8" t="s">
        <v>95</v>
      </c>
      <c r="C83" s="21">
        <f t="shared" si="20"/>
        <v>31.3</v>
      </c>
      <c r="D83" s="136"/>
      <c r="E83" s="6"/>
      <c r="F83" s="6"/>
      <c r="G83" s="6"/>
      <c r="H83" s="6"/>
      <c r="I83" s="6"/>
      <c r="J83" s="58">
        <f>SUM(J$67:J82)/$F$65</f>
        <v>57.699680066201701</v>
      </c>
    </row>
    <row r="84" spans="1:10" hidden="1" outlineLevel="1" x14ac:dyDescent="0.25">
      <c r="A84" s="131" t="s">
        <v>16</v>
      </c>
      <c r="B84" s="8" t="s">
        <v>95</v>
      </c>
      <c r="C84" s="21">
        <f t="shared" si="20"/>
        <v>31.3</v>
      </c>
      <c r="D84" s="136"/>
      <c r="E84" s="6"/>
      <c r="F84" s="6"/>
      <c r="G84" s="6"/>
      <c r="H84" s="6"/>
      <c r="I84" s="6"/>
      <c r="J84" s="58">
        <f>SUM(J$67:J83)/$F$65</f>
        <v>59.543120323907822</v>
      </c>
    </row>
    <row r="85" spans="1:10" hidden="1" outlineLevel="1" x14ac:dyDescent="0.25">
      <c r="A85" s="131" t="s">
        <v>16</v>
      </c>
      <c r="B85" s="8" t="s">
        <v>95</v>
      </c>
      <c r="C85" s="21">
        <f t="shared" si="20"/>
        <v>31.3</v>
      </c>
      <c r="D85" s="136"/>
      <c r="E85" s="6"/>
      <c r="F85" s="6"/>
      <c r="G85" s="6"/>
      <c r="H85" s="6"/>
      <c r="I85" s="6"/>
      <c r="J85" s="58">
        <f>SUM(J$67:J84)/$F$65</f>
        <v>61.445456436492734</v>
      </c>
    </row>
    <row r="86" spans="1:10" hidden="1" outlineLevel="1" x14ac:dyDescent="0.25">
      <c r="A86" s="131" t="s">
        <v>16</v>
      </c>
      <c r="B86" s="8" t="s">
        <v>95</v>
      </c>
      <c r="C86" s="21">
        <f t="shared" si="20"/>
        <v>31.3</v>
      </c>
      <c r="D86" s="136"/>
      <c r="E86" s="6"/>
      <c r="F86" s="6"/>
      <c r="G86" s="6"/>
      <c r="H86" s="6"/>
      <c r="I86" s="6"/>
      <c r="J86" s="58">
        <f>SUM(J$67:J85)/$F$65</f>
        <v>63.40857006066183</v>
      </c>
    </row>
    <row r="87" spans="1:10" hidden="1" outlineLevel="1" x14ac:dyDescent="0.25">
      <c r="A87" s="131" t="s">
        <v>16</v>
      </c>
      <c r="B87" s="8" t="s">
        <v>95</v>
      </c>
      <c r="C87" s="21">
        <f t="shared" si="20"/>
        <v>31.3</v>
      </c>
      <c r="D87" s="136"/>
      <c r="E87" s="6"/>
      <c r="F87" s="6"/>
      <c r="G87" s="6"/>
      <c r="H87" s="6"/>
      <c r="I87" s="6"/>
      <c r="J87" s="58">
        <f>SUM(J$67:J86)/$F$65</f>
        <v>65.434402969948152</v>
      </c>
    </row>
    <row r="88" spans="1:10" hidden="1" outlineLevel="1" x14ac:dyDescent="0.25">
      <c r="A88" s="131" t="s">
        <v>16</v>
      </c>
      <c r="B88" s="8" t="s">
        <v>95</v>
      </c>
      <c r="C88" s="21">
        <f t="shared" si="20"/>
        <v>31.3</v>
      </c>
      <c r="D88" s="136"/>
      <c r="E88" s="6"/>
      <c r="F88" s="6"/>
      <c r="G88" s="6"/>
      <c r="H88" s="6"/>
      <c r="I88" s="6"/>
      <c r="J88" s="58">
        <f>SUM(J$67:J87)/$F$65</f>
        <v>67.5249589753778</v>
      </c>
    </row>
    <row r="89" spans="1:10" hidden="1" outlineLevel="1" x14ac:dyDescent="0.25">
      <c r="A89" s="131" t="s">
        <v>16</v>
      </c>
      <c r="B89" s="8" t="s">
        <v>95</v>
      </c>
      <c r="C89" s="21">
        <f t="shared" si="20"/>
        <v>31.3</v>
      </c>
      <c r="D89" s="136"/>
      <c r="E89" s="6"/>
      <c r="F89" s="6"/>
      <c r="G89" s="6"/>
      <c r="H89" s="6"/>
      <c r="I89" s="6"/>
      <c r="J89" s="58">
        <f>SUM(J$67:J88)/$F$65</f>
        <v>69.682305907498503</v>
      </c>
    </row>
    <row r="90" spans="1:10" hidden="1" outlineLevel="1" x14ac:dyDescent="0.25">
      <c r="A90" s="131" t="s">
        <v>16</v>
      </c>
      <c r="B90" s="8" t="s">
        <v>95</v>
      </c>
      <c r="C90" s="21">
        <f t="shared" si="20"/>
        <v>31.3</v>
      </c>
      <c r="D90" s="136"/>
      <c r="E90" s="6"/>
      <c r="F90" s="6"/>
      <c r="G90" s="6"/>
      <c r="H90" s="6"/>
      <c r="I90" s="6"/>
      <c r="J90" s="58">
        <f>SUM(J$67:J89)/$F$65</f>
        <v>71.908577661731684</v>
      </c>
    </row>
    <row r="91" spans="1:10" hidden="1" outlineLevel="1" x14ac:dyDescent="0.25">
      <c r="A91" s="131" t="s">
        <v>16</v>
      </c>
      <c r="B91" s="8" t="s">
        <v>95</v>
      </c>
      <c r="C91" s="21">
        <f t="shared" si="20"/>
        <v>31.3</v>
      </c>
      <c r="D91" s="136"/>
      <c r="E91" s="6"/>
      <c r="F91" s="6"/>
      <c r="G91" s="6"/>
      <c r="H91" s="6"/>
      <c r="I91" s="6"/>
      <c r="J91" s="58">
        <f>SUM(J$67:J90)/$F$65</f>
        <v>74.20597630907136</v>
      </c>
    </row>
    <row r="92" spans="1:10" hidden="1" outlineLevel="1" x14ac:dyDescent="0.25">
      <c r="A92" s="131"/>
      <c r="B92" s="8" t="s">
        <v>95</v>
      </c>
      <c r="C92" s="21">
        <f>$J$65</f>
        <v>31.3</v>
      </c>
      <c r="D92" s="129"/>
      <c r="E92" s="6"/>
      <c r="F92" s="6"/>
      <c r="G92" s="6"/>
      <c r="H92" s="6"/>
      <c r="I92" s="6"/>
      <c r="J92" s="58">
        <f>SUM(J$67:J91)/$F$65</f>
        <v>76.576774274217414</v>
      </c>
    </row>
    <row r="93" spans="1:10" collapsed="1" x14ac:dyDescent="0.25">
      <c r="A93" s="129"/>
      <c r="B93" s="129"/>
      <c r="C93" s="129"/>
      <c r="D93" s="129"/>
      <c r="E93" s="129"/>
      <c r="F93" s="129"/>
      <c r="G93" s="129"/>
      <c r="H93" s="129"/>
      <c r="I93" s="129"/>
      <c r="J93" s="129"/>
    </row>
    <row r="94" spans="1:10" ht="18.75" x14ac:dyDescent="0.3">
      <c r="A94" s="339"/>
      <c r="B94" s="339"/>
      <c r="C94" s="339"/>
      <c r="D94" s="339"/>
      <c r="E94" s="112" t="s">
        <v>54</v>
      </c>
      <c r="F94" s="133">
        <f>J94-H94</f>
        <v>31.3</v>
      </c>
      <c r="G94" s="129" t="s">
        <v>97</v>
      </c>
      <c r="H94" s="38">
        <f>H65</f>
        <v>0</v>
      </c>
      <c r="I94" s="129" t="s">
        <v>98</v>
      </c>
      <c r="J94" s="59">
        <f>J65</f>
        <v>31.3</v>
      </c>
    </row>
    <row r="95" spans="1:10" x14ac:dyDescent="0.25">
      <c r="A95" s="131"/>
      <c r="B95" s="131" t="s">
        <v>7</v>
      </c>
      <c r="C95" s="131" t="s">
        <v>47</v>
      </c>
      <c r="D95" s="131" t="s">
        <v>24</v>
      </c>
      <c r="E95" s="131" t="s">
        <v>49</v>
      </c>
      <c r="F95" s="131" t="s">
        <v>50</v>
      </c>
      <c r="G95" s="131" t="s">
        <v>50</v>
      </c>
      <c r="H95" s="131" t="s">
        <v>51</v>
      </c>
      <c r="I95" s="131" t="s">
        <v>52</v>
      </c>
      <c r="J95" s="16" t="s">
        <v>53</v>
      </c>
    </row>
    <row r="96" spans="1:10" x14ac:dyDescent="0.25">
      <c r="A96" s="131"/>
      <c r="B96" s="8" t="s">
        <v>96</v>
      </c>
      <c r="C96" s="12">
        <f>$H94</f>
        <v>0</v>
      </c>
      <c r="D96" s="12"/>
      <c r="E96" s="327">
        <f>IF(C97=C96,(C97-C96)/2, C97-C96)</f>
        <v>0</v>
      </c>
      <c r="F96" s="327">
        <f t="shared" ref="F96" si="21">E96+D96</f>
        <v>0</v>
      </c>
      <c r="G96" s="327">
        <f>IF(C97&gt;=J94,D97,0)</f>
        <v>0</v>
      </c>
      <c r="H96" s="13">
        <f>(G96+F96)/2</f>
        <v>0</v>
      </c>
      <c r="I96" s="13">
        <f>E96</f>
        <v>0</v>
      </c>
      <c r="J96" s="17">
        <f>H96*I96</f>
        <v>0</v>
      </c>
    </row>
    <row r="97" spans="1:10" x14ac:dyDescent="0.25">
      <c r="A97" s="131" t="s">
        <v>21</v>
      </c>
      <c r="B97" s="137" t="s">
        <v>204</v>
      </c>
      <c r="C97" s="138">
        <v>0</v>
      </c>
      <c r="D97" s="137">
        <v>5</v>
      </c>
      <c r="E97" s="13">
        <f t="shared" ref="E97" si="22">IF(C98=C97,(C98-C97)/2,C98-C97)</f>
        <v>31.3</v>
      </c>
      <c r="F97" s="13">
        <f t="shared" ref="F97" si="23">E97+D97</f>
        <v>36.299999999999997</v>
      </c>
      <c r="G97" s="13"/>
      <c r="H97" s="13">
        <f t="shared" ref="H97" si="24">(G97+F97)/2</f>
        <v>18.149999999999999</v>
      </c>
      <c r="I97" s="13">
        <f t="shared" ref="I97" si="25">E97</f>
        <v>31.3</v>
      </c>
      <c r="J97" s="17">
        <f t="shared" ref="J97" si="26">H97*I97</f>
        <v>568.09499999999991</v>
      </c>
    </row>
    <row r="98" spans="1:10" x14ac:dyDescent="0.25">
      <c r="A98" s="131" t="s">
        <v>21</v>
      </c>
      <c r="B98" s="8" t="s">
        <v>95</v>
      </c>
      <c r="C98" s="21">
        <f t="shared" ref="C98:C120" si="27">$J$94</f>
        <v>31.3</v>
      </c>
      <c r="D98" s="136"/>
      <c r="E98" s="6"/>
      <c r="F98" s="6"/>
      <c r="G98" s="6"/>
      <c r="H98" s="6"/>
      <c r="I98" s="6"/>
      <c r="J98" s="58">
        <f>SUM(J$96:J97)/$F$94</f>
        <v>18.149999999999999</v>
      </c>
    </row>
    <row r="99" spans="1:10" hidden="1" outlineLevel="1" x14ac:dyDescent="0.25">
      <c r="A99" s="131" t="s">
        <v>21</v>
      </c>
      <c r="B99" s="8" t="s">
        <v>95</v>
      </c>
      <c r="C99" s="21">
        <f t="shared" si="27"/>
        <v>31.3</v>
      </c>
      <c r="D99" s="136"/>
      <c r="E99" s="6"/>
      <c r="F99" s="6"/>
      <c r="G99" s="6"/>
      <c r="H99" s="6"/>
      <c r="I99" s="6"/>
      <c r="J99" s="58">
        <f>SUM(J$96:J98)/$F$94</f>
        <v>18.729872204472841</v>
      </c>
    </row>
    <row r="100" spans="1:10" hidden="1" outlineLevel="1" x14ac:dyDescent="0.25">
      <c r="A100" s="131" t="s">
        <v>21</v>
      </c>
      <c r="B100" s="8" t="s">
        <v>95</v>
      </c>
      <c r="C100" s="21">
        <f t="shared" si="27"/>
        <v>31.3</v>
      </c>
      <c r="D100" s="136"/>
      <c r="E100" s="6"/>
      <c r="F100" s="6"/>
      <c r="G100" s="6"/>
      <c r="H100" s="6"/>
      <c r="I100" s="6"/>
      <c r="J100" s="58">
        <f>SUM(J$96:J99)/$F$94</f>
        <v>19.328270677459191</v>
      </c>
    </row>
    <row r="101" spans="1:10" hidden="1" outlineLevel="1" x14ac:dyDescent="0.25">
      <c r="A101" s="131" t="s">
        <v>21</v>
      </c>
      <c r="B101" s="8" t="s">
        <v>95</v>
      </c>
      <c r="C101" s="21">
        <f t="shared" si="27"/>
        <v>31.3</v>
      </c>
      <c r="D101" s="136"/>
      <c r="E101" s="6"/>
      <c r="F101" s="6"/>
      <c r="G101" s="6"/>
      <c r="H101" s="6"/>
      <c r="I101" s="6"/>
      <c r="J101" s="58">
        <f>SUM(J$96:J100)/$F$94</f>
        <v>19.945787312521784</v>
      </c>
    </row>
    <row r="102" spans="1:10" hidden="1" outlineLevel="1" x14ac:dyDescent="0.25">
      <c r="A102" s="131" t="s">
        <v>21</v>
      </c>
      <c r="B102" s="8" t="s">
        <v>95</v>
      </c>
      <c r="C102" s="21">
        <f t="shared" si="27"/>
        <v>31.3</v>
      </c>
      <c r="D102" s="136"/>
      <c r="E102" s="6"/>
      <c r="F102" s="6"/>
      <c r="G102" s="6"/>
      <c r="H102" s="6"/>
      <c r="I102" s="6"/>
      <c r="J102" s="58">
        <f>SUM(J$96:J101)/$F$94</f>
        <v>20.583032913560821</v>
      </c>
    </row>
    <row r="103" spans="1:10" hidden="1" outlineLevel="1" x14ac:dyDescent="0.25">
      <c r="A103" s="131" t="s">
        <v>21</v>
      </c>
      <c r="B103" s="8" t="s">
        <v>95</v>
      </c>
      <c r="C103" s="21">
        <f t="shared" si="27"/>
        <v>31.3</v>
      </c>
      <c r="D103" s="136"/>
      <c r="E103" s="6"/>
      <c r="F103" s="6"/>
      <c r="G103" s="6"/>
      <c r="H103" s="6"/>
      <c r="I103" s="6"/>
      <c r="J103" s="58">
        <f>SUM(J$96:J102)/$F$94</f>
        <v>21.240637798978099</v>
      </c>
    </row>
    <row r="104" spans="1:10" hidden="1" outlineLevel="1" x14ac:dyDescent="0.25">
      <c r="A104" s="131" t="s">
        <v>21</v>
      </c>
      <c r="B104" s="8" t="s">
        <v>95</v>
      </c>
      <c r="C104" s="21">
        <f t="shared" si="27"/>
        <v>31.3</v>
      </c>
      <c r="D104" s="136"/>
      <c r="E104" s="6"/>
      <c r="F104" s="6"/>
      <c r="G104" s="6"/>
      <c r="H104" s="6"/>
      <c r="I104" s="6"/>
      <c r="J104" s="58">
        <f>SUM(J$96:J103)/$F$94</f>
        <v>21.919252425143533</v>
      </c>
    </row>
    <row r="105" spans="1:10" hidden="1" outlineLevel="1" x14ac:dyDescent="0.25">
      <c r="A105" s="131" t="s">
        <v>21</v>
      </c>
      <c r="B105" s="8" t="s">
        <v>95</v>
      </c>
      <c r="C105" s="21">
        <f t="shared" si="27"/>
        <v>31.3</v>
      </c>
      <c r="D105" s="136"/>
      <c r="E105" s="6"/>
      <c r="F105" s="6"/>
      <c r="G105" s="6"/>
      <c r="H105" s="6"/>
      <c r="I105" s="6"/>
      <c r="J105" s="58">
        <f>SUM(J$96:J104)/$F$94</f>
        <v>22.619548029780709</v>
      </c>
    </row>
    <row r="106" spans="1:10" hidden="1" outlineLevel="1" x14ac:dyDescent="0.25">
      <c r="A106" s="131" t="s">
        <v>21</v>
      </c>
      <c r="B106" s="8" t="s">
        <v>95</v>
      </c>
      <c r="C106" s="21">
        <f t="shared" si="27"/>
        <v>31.3</v>
      </c>
      <c r="D106" s="136"/>
      <c r="E106" s="6"/>
      <c r="F106" s="6"/>
      <c r="G106" s="6"/>
      <c r="H106" s="6"/>
      <c r="I106" s="6"/>
      <c r="J106" s="58">
        <f>SUM(J$96:J105)/$F$94</f>
        <v>23.34221729590789</v>
      </c>
    </row>
    <row r="107" spans="1:10" hidden="1" outlineLevel="1" x14ac:dyDescent="0.25">
      <c r="A107" s="131" t="s">
        <v>21</v>
      </c>
      <c r="B107" s="8" t="s">
        <v>95</v>
      </c>
      <c r="C107" s="21">
        <f t="shared" si="27"/>
        <v>31.3</v>
      </c>
      <c r="D107" s="136"/>
      <c r="E107" s="6"/>
      <c r="F107" s="6"/>
      <c r="G107" s="6"/>
      <c r="H107" s="6"/>
      <c r="I107" s="6"/>
      <c r="J107" s="58">
        <f>SUM(J$96:J106)/$F$94</f>
        <v>24.087975036991207</v>
      </c>
    </row>
    <row r="108" spans="1:10" hidden="1" outlineLevel="1" x14ac:dyDescent="0.25">
      <c r="A108" s="131" t="s">
        <v>21</v>
      </c>
      <c r="B108" s="8" t="s">
        <v>95</v>
      </c>
      <c r="C108" s="21">
        <f t="shared" si="27"/>
        <v>31.3</v>
      </c>
      <c r="D108" s="136"/>
      <c r="E108" s="6"/>
      <c r="F108" s="6"/>
      <c r="G108" s="6"/>
      <c r="H108" s="6"/>
      <c r="I108" s="6"/>
      <c r="J108" s="58">
        <f>SUM(J$96:J107)/$F$94</f>
        <v>24.85755890398773</v>
      </c>
    </row>
    <row r="109" spans="1:10" hidden="1" outlineLevel="1" x14ac:dyDescent="0.25">
      <c r="A109" s="131" t="s">
        <v>21</v>
      </c>
      <c r="B109" s="8" t="s">
        <v>95</v>
      </c>
      <c r="C109" s="21">
        <f t="shared" si="27"/>
        <v>31.3</v>
      </c>
      <c r="D109" s="136"/>
      <c r="E109" s="6"/>
      <c r="F109" s="6"/>
      <c r="G109" s="6"/>
      <c r="H109" s="6"/>
      <c r="I109" s="6"/>
      <c r="J109" s="58">
        <f>SUM(J$96:J108)/$F$94</f>
        <v>25.651730114977756</v>
      </c>
    </row>
    <row r="110" spans="1:10" hidden="1" outlineLevel="1" x14ac:dyDescent="0.25">
      <c r="A110" s="131" t="s">
        <v>21</v>
      </c>
      <c r="B110" s="8" t="s">
        <v>95</v>
      </c>
      <c r="C110" s="21">
        <f t="shared" si="27"/>
        <v>31.3</v>
      </c>
      <c r="D110" s="136"/>
      <c r="E110" s="6"/>
      <c r="F110" s="6"/>
      <c r="G110" s="6"/>
      <c r="H110" s="6"/>
      <c r="I110" s="6"/>
      <c r="J110" s="58">
        <f>SUM(J$96:J109)/$F$94</f>
        <v>26.471274208108035</v>
      </c>
    </row>
    <row r="111" spans="1:10" hidden="1" outlineLevel="1" x14ac:dyDescent="0.25">
      <c r="A111" s="131" t="s">
        <v>21</v>
      </c>
      <c r="B111" s="8" t="s">
        <v>95</v>
      </c>
      <c r="C111" s="21">
        <f t="shared" si="27"/>
        <v>31.3</v>
      </c>
      <c r="D111" s="136"/>
      <c r="E111" s="6"/>
      <c r="F111" s="6"/>
      <c r="G111" s="6"/>
      <c r="H111" s="6"/>
      <c r="I111" s="6"/>
      <c r="J111" s="58">
        <f>SUM(J$96:J110)/$F$94</f>
        <v>27.317001818590722</v>
      </c>
    </row>
    <row r="112" spans="1:10" hidden="1" outlineLevel="1" x14ac:dyDescent="0.25">
      <c r="A112" s="131" t="s">
        <v>21</v>
      </c>
      <c r="B112" s="8" t="s">
        <v>95</v>
      </c>
      <c r="C112" s="21">
        <f t="shared" si="27"/>
        <v>31.3</v>
      </c>
      <c r="D112" s="136"/>
      <c r="E112" s="6"/>
      <c r="F112" s="6"/>
      <c r="G112" s="6"/>
      <c r="H112" s="6"/>
      <c r="I112" s="6"/>
      <c r="J112" s="58">
        <f>SUM(J$96:J111)/$F$94</f>
        <v>28.18974948052653</v>
      </c>
    </row>
    <row r="113" spans="1:10" hidden="1" outlineLevel="1" x14ac:dyDescent="0.25">
      <c r="A113" s="131" t="s">
        <v>21</v>
      </c>
      <c r="B113" s="8" t="s">
        <v>95</v>
      </c>
      <c r="C113" s="21">
        <f t="shared" si="27"/>
        <v>31.3</v>
      </c>
      <c r="D113" s="136"/>
      <c r="E113" s="6"/>
      <c r="F113" s="6"/>
      <c r="G113" s="6"/>
      <c r="H113" s="6"/>
      <c r="I113" s="6"/>
      <c r="J113" s="58">
        <f>SUM(J$96:J112)/$F$94</f>
        <v>29.090380454345265</v>
      </c>
    </row>
    <row r="114" spans="1:10" hidden="1" outlineLevel="1" x14ac:dyDescent="0.25">
      <c r="A114" s="131" t="s">
        <v>21</v>
      </c>
      <c r="B114" s="8" t="s">
        <v>95</v>
      </c>
      <c r="C114" s="21">
        <f t="shared" si="27"/>
        <v>31.3</v>
      </c>
      <c r="D114" s="136"/>
      <c r="E114" s="6"/>
      <c r="F114" s="6"/>
      <c r="G114" s="6"/>
      <c r="H114" s="6"/>
      <c r="I114" s="6"/>
      <c r="J114" s="58">
        <f>SUM(J$96:J113)/$F$94</f>
        <v>30.019785580682175</v>
      </c>
    </row>
    <row r="115" spans="1:10" hidden="1" outlineLevel="1" x14ac:dyDescent="0.25">
      <c r="A115" s="131" t="s">
        <v>21</v>
      </c>
      <c r="B115" s="8" t="s">
        <v>95</v>
      </c>
      <c r="C115" s="21">
        <f t="shared" si="27"/>
        <v>31.3</v>
      </c>
      <c r="D115" s="136"/>
      <c r="E115" s="6"/>
      <c r="F115" s="6"/>
      <c r="G115" s="6"/>
      <c r="H115" s="6"/>
      <c r="I115" s="6"/>
      <c r="J115" s="58">
        <f>SUM(J$96:J114)/$F$94</f>
        <v>30.978884161534641</v>
      </c>
    </row>
    <row r="116" spans="1:10" hidden="1" outlineLevel="1" x14ac:dyDescent="0.25">
      <c r="A116" s="131" t="s">
        <v>21</v>
      </c>
      <c r="B116" s="8" t="s">
        <v>95</v>
      </c>
      <c r="C116" s="21">
        <f t="shared" si="27"/>
        <v>31.3</v>
      </c>
      <c r="D116" s="136"/>
      <c r="E116" s="6"/>
      <c r="F116" s="6"/>
      <c r="G116" s="6"/>
      <c r="H116" s="6"/>
      <c r="I116" s="6"/>
      <c r="J116" s="58">
        <f>SUM(J$96:J115)/$F$94</f>
        <v>31.968624869570892</v>
      </c>
    </row>
    <row r="117" spans="1:10" hidden="1" outlineLevel="1" x14ac:dyDescent="0.25">
      <c r="A117" s="131" t="s">
        <v>21</v>
      </c>
      <c r="B117" s="8" t="s">
        <v>95</v>
      </c>
      <c r="C117" s="21">
        <f t="shared" si="27"/>
        <v>31.3</v>
      </c>
      <c r="D117" s="136"/>
      <c r="E117" s="6"/>
      <c r="F117" s="6"/>
      <c r="G117" s="6"/>
      <c r="H117" s="6"/>
      <c r="I117" s="6"/>
      <c r="J117" s="58">
        <f>SUM(J$96:J116)/$F$94</f>
        <v>32.989986686490084</v>
      </c>
    </row>
    <row r="118" spans="1:10" hidden="1" outlineLevel="1" x14ac:dyDescent="0.25">
      <c r="A118" s="131" t="s">
        <v>21</v>
      </c>
      <c r="B118" s="8" t="s">
        <v>95</v>
      </c>
      <c r="C118" s="21">
        <f t="shared" si="27"/>
        <v>31.3</v>
      </c>
      <c r="D118" s="136"/>
      <c r="E118" s="6"/>
      <c r="F118" s="6"/>
      <c r="G118" s="6"/>
      <c r="H118" s="6"/>
      <c r="I118" s="6"/>
      <c r="J118" s="58">
        <f>SUM(J$96:J117)/$F$94</f>
        <v>34.043979871361977</v>
      </c>
    </row>
    <row r="119" spans="1:10" hidden="1" outlineLevel="1" x14ac:dyDescent="0.25">
      <c r="A119" s="131" t="s">
        <v>21</v>
      </c>
      <c r="B119" s="8" t="s">
        <v>95</v>
      </c>
      <c r="C119" s="21">
        <f t="shared" si="27"/>
        <v>31.3</v>
      </c>
      <c r="D119" s="136"/>
      <c r="E119" s="6"/>
      <c r="F119" s="6"/>
      <c r="G119" s="6"/>
      <c r="H119" s="6"/>
      <c r="I119" s="6"/>
      <c r="J119" s="58">
        <f>SUM(J$96:J118)/$F$94</f>
        <v>35.13164695990389</v>
      </c>
    </row>
    <row r="120" spans="1:10" hidden="1" outlineLevel="1" x14ac:dyDescent="0.25">
      <c r="A120" s="131" t="s">
        <v>21</v>
      </c>
      <c r="B120" s="8" t="s">
        <v>95</v>
      </c>
      <c r="C120" s="21">
        <f t="shared" si="27"/>
        <v>31.3</v>
      </c>
      <c r="D120" s="136"/>
      <c r="E120" s="6"/>
      <c r="F120" s="6"/>
      <c r="G120" s="6"/>
      <c r="H120" s="6"/>
      <c r="I120" s="6"/>
      <c r="J120" s="58">
        <f>SUM(J$96:J119)/$F$94</f>
        <v>36.254063795683564</v>
      </c>
    </row>
    <row r="121" spans="1:10" hidden="1" outlineLevel="1" x14ac:dyDescent="0.25">
      <c r="A121" s="131"/>
      <c r="B121" s="8" t="s">
        <v>95</v>
      </c>
      <c r="C121" s="21">
        <f>$J$94</f>
        <v>31.3</v>
      </c>
      <c r="D121" s="129"/>
      <c r="E121" s="6"/>
      <c r="F121" s="6"/>
      <c r="G121" s="6"/>
      <c r="H121" s="6"/>
      <c r="I121" s="6"/>
      <c r="J121" s="58">
        <f>SUM(J$96:J120)/$F$94</f>
        <v>37.412340594267704</v>
      </c>
    </row>
    <row r="122" spans="1:10" collapsed="1" x14ac:dyDescent="0.25">
      <c r="A122" s="129"/>
      <c r="B122" s="129"/>
      <c r="C122" s="129"/>
      <c r="D122" s="129"/>
      <c r="E122" s="129"/>
      <c r="F122" s="129"/>
      <c r="G122" s="129"/>
      <c r="H122" s="129"/>
      <c r="I122" s="129"/>
      <c r="J122" s="129"/>
    </row>
    <row r="123" spans="1:10" ht="18.75" x14ac:dyDescent="0.3">
      <c r="A123" s="339"/>
      <c r="B123" s="339"/>
      <c r="C123" s="339"/>
      <c r="D123" s="339"/>
      <c r="E123" s="112" t="s">
        <v>54</v>
      </c>
      <c r="F123" s="50">
        <f>J123-H123</f>
        <v>31.3</v>
      </c>
      <c r="G123" s="129" t="s">
        <v>97</v>
      </c>
      <c r="H123" s="38">
        <f>H94</f>
        <v>0</v>
      </c>
      <c r="I123" s="129" t="s">
        <v>98</v>
      </c>
      <c r="J123" s="59">
        <f>J94</f>
        <v>31.3</v>
      </c>
    </row>
    <row r="124" spans="1:10" x14ac:dyDescent="0.25">
      <c r="A124" s="131"/>
      <c r="B124" s="131" t="s">
        <v>7</v>
      </c>
      <c r="C124" s="131" t="s">
        <v>47</v>
      </c>
      <c r="D124" s="131" t="s">
        <v>24</v>
      </c>
      <c r="E124" s="131" t="s">
        <v>49</v>
      </c>
      <c r="F124" s="131" t="s">
        <v>50</v>
      </c>
      <c r="G124" s="131" t="s">
        <v>50</v>
      </c>
      <c r="H124" s="131" t="s">
        <v>51</v>
      </c>
      <c r="I124" s="131" t="s">
        <v>52</v>
      </c>
      <c r="J124" s="16" t="s">
        <v>53</v>
      </c>
    </row>
    <row r="125" spans="1:10" x14ac:dyDescent="0.25">
      <c r="A125" s="131"/>
      <c r="B125" s="8" t="s">
        <v>96</v>
      </c>
      <c r="C125" s="12">
        <f>$H123</f>
        <v>0</v>
      </c>
      <c r="D125" s="12"/>
      <c r="E125" s="327">
        <f>IF(C126=C125,(C126-C125)/2, C126-C125)</f>
        <v>0</v>
      </c>
      <c r="F125" s="327">
        <f t="shared" ref="F125" si="28">E125+D125</f>
        <v>0</v>
      </c>
      <c r="G125" s="327">
        <f>IF(C126&gt;=J123,D126,0)</f>
        <v>0</v>
      </c>
      <c r="H125" s="13">
        <f>(G125+F125)/2</f>
        <v>0</v>
      </c>
      <c r="I125" s="13">
        <f>E125</f>
        <v>0</v>
      </c>
      <c r="J125" s="17">
        <f>H125*I125</f>
        <v>0</v>
      </c>
    </row>
    <row r="126" spans="1:10" x14ac:dyDescent="0.25">
      <c r="A126" s="131" t="s">
        <v>99</v>
      </c>
      <c r="B126" s="137" t="s">
        <v>204</v>
      </c>
      <c r="C126" s="138">
        <v>0</v>
      </c>
      <c r="D126" s="137">
        <v>5</v>
      </c>
      <c r="E126" s="13">
        <f t="shared" ref="E126" si="29">IF(C127=C126,(C127-C126)/2,C127-C126)</f>
        <v>31.3</v>
      </c>
      <c r="F126" s="13">
        <f t="shared" ref="F126" si="30">E126+D126</f>
        <v>36.299999999999997</v>
      </c>
      <c r="G126" s="13"/>
      <c r="H126" s="13">
        <f t="shared" ref="H126" si="31">(G126+F126)/2</f>
        <v>18.149999999999999</v>
      </c>
      <c r="I126" s="13">
        <f t="shared" ref="I126" si="32">E126</f>
        <v>31.3</v>
      </c>
      <c r="J126" s="17">
        <f t="shared" ref="J126" si="33">H126*I126</f>
        <v>568.09499999999991</v>
      </c>
    </row>
    <row r="127" spans="1:10" x14ac:dyDescent="0.25">
      <c r="A127" s="131" t="s">
        <v>99</v>
      </c>
      <c r="B127" s="8" t="s">
        <v>95</v>
      </c>
      <c r="C127" s="21">
        <f t="shared" ref="C127:C149" si="34">$J$123</f>
        <v>31.3</v>
      </c>
      <c r="D127" s="136"/>
      <c r="E127" s="6"/>
      <c r="F127" s="6"/>
      <c r="G127" s="6"/>
      <c r="H127" s="6"/>
      <c r="I127" s="6"/>
      <c r="J127" s="58">
        <f>SUM(J$125:J126)/$F$123</f>
        <v>18.149999999999999</v>
      </c>
    </row>
    <row r="128" spans="1:10" hidden="1" outlineLevel="1" x14ac:dyDescent="0.25">
      <c r="A128" s="131" t="s">
        <v>99</v>
      </c>
      <c r="B128" s="8" t="s">
        <v>95</v>
      </c>
      <c r="C128" s="21">
        <f t="shared" si="34"/>
        <v>31.3</v>
      </c>
      <c r="D128" s="136"/>
      <c r="E128" s="6"/>
      <c r="F128" s="6"/>
      <c r="G128" s="6"/>
      <c r="H128" s="6"/>
      <c r="I128" s="6"/>
      <c r="J128" s="58">
        <f>SUM(J$125:J127)/$F$123</f>
        <v>18.729872204472841</v>
      </c>
    </row>
    <row r="129" spans="1:10" hidden="1" outlineLevel="1" x14ac:dyDescent="0.25">
      <c r="A129" s="131" t="s">
        <v>99</v>
      </c>
      <c r="B129" s="8" t="s">
        <v>95</v>
      </c>
      <c r="C129" s="21">
        <f t="shared" si="34"/>
        <v>31.3</v>
      </c>
      <c r="D129" s="136"/>
      <c r="E129" s="6"/>
      <c r="F129" s="6"/>
      <c r="G129" s="6"/>
      <c r="H129" s="6"/>
      <c r="I129" s="6"/>
      <c r="J129" s="58">
        <f>SUM(J$125:J128)/$F$123</f>
        <v>19.328270677459191</v>
      </c>
    </row>
    <row r="130" spans="1:10" hidden="1" outlineLevel="1" x14ac:dyDescent="0.25">
      <c r="A130" s="131" t="s">
        <v>99</v>
      </c>
      <c r="B130" s="8" t="s">
        <v>95</v>
      </c>
      <c r="C130" s="21">
        <f t="shared" si="34"/>
        <v>31.3</v>
      </c>
      <c r="D130" s="136"/>
      <c r="E130" s="6"/>
      <c r="F130" s="6"/>
      <c r="G130" s="6"/>
      <c r="H130" s="6"/>
      <c r="I130" s="6"/>
      <c r="J130" s="58">
        <f>SUM(J$125:J129)/$F$123</f>
        <v>19.945787312521784</v>
      </c>
    </row>
    <row r="131" spans="1:10" hidden="1" outlineLevel="1" x14ac:dyDescent="0.25">
      <c r="A131" s="131" t="s">
        <v>99</v>
      </c>
      <c r="B131" s="8" t="s">
        <v>95</v>
      </c>
      <c r="C131" s="21">
        <f t="shared" si="34"/>
        <v>31.3</v>
      </c>
      <c r="D131" s="136"/>
      <c r="E131" s="6"/>
      <c r="F131" s="6"/>
      <c r="G131" s="6"/>
      <c r="H131" s="6"/>
      <c r="I131" s="6"/>
      <c r="J131" s="58">
        <f>SUM(J$125:J130)/$F$123</f>
        <v>20.583032913560821</v>
      </c>
    </row>
    <row r="132" spans="1:10" hidden="1" outlineLevel="1" x14ac:dyDescent="0.25">
      <c r="A132" s="131" t="s">
        <v>99</v>
      </c>
      <c r="B132" s="8" t="s">
        <v>95</v>
      </c>
      <c r="C132" s="21">
        <f t="shared" si="34"/>
        <v>31.3</v>
      </c>
      <c r="D132" s="136"/>
      <c r="E132" s="6"/>
      <c r="F132" s="6"/>
      <c r="G132" s="6"/>
      <c r="H132" s="6"/>
      <c r="I132" s="6"/>
      <c r="J132" s="58">
        <f>SUM(J$125:J131)/$F$123</f>
        <v>21.240637798978099</v>
      </c>
    </row>
    <row r="133" spans="1:10" hidden="1" outlineLevel="1" x14ac:dyDescent="0.25">
      <c r="A133" s="131" t="s">
        <v>99</v>
      </c>
      <c r="B133" s="8" t="s">
        <v>95</v>
      </c>
      <c r="C133" s="21">
        <f t="shared" si="34"/>
        <v>31.3</v>
      </c>
      <c r="D133" s="136"/>
      <c r="E133" s="6"/>
      <c r="F133" s="6"/>
      <c r="G133" s="6"/>
      <c r="H133" s="6"/>
      <c r="I133" s="6"/>
      <c r="J133" s="58">
        <f>SUM(J$125:J132)/$F$123</f>
        <v>21.919252425143533</v>
      </c>
    </row>
    <row r="134" spans="1:10" hidden="1" outlineLevel="1" x14ac:dyDescent="0.25">
      <c r="A134" s="131" t="s">
        <v>99</v>
      </c>
      <c r="B134" s="8" t="s">
        <v>95</v>
      </c>
      <c r="C134" s="21">
        <f t="shared" si="34"/>
        <v>31.3</v>
      </c>
      <c r="D134" s="136"/>
      <c r="E134" s="6"/>
      <c r="F134" s="6"/>
      <c r="G134" s="6"/>
      <c r="H134" s="6"/>
      <c r="I134" s="6"/>
      <c r="J134" s="58">
        <f>SUM(J$125:J133)/$F$123</f>
        <v>22.619548029780709</v>
      </c>
    </row>
    <row r="135" spans="1:10" hidden="1" outlineLevel="1" x14ac:dyDescent="0.25">
      <c r="A135" s="131" t="s">
        <v>99</v>
      </c>
      <c r="B135" s="8" t="s">
        <v>95</v>
      </c>
      <c r="C135" s="21">
        <f t="shared" si="34"/>
        <v>31.3</v>
      </c>
      <c r="D135" s="136"/>
      <c r="E135" s="6"/>
      <c r="F135" s="6"/>
      <c r="G135" s="6"/>
      <c r="H135" s="6"/>
      <c r="I135" s="6"/>
      <c r="J135" s="58">
        <f>SUM(J$125:J134)/$F$123</f>
        <v>23.34221729590789</v>
      </c>
    </row>
    <row r="136" spans="1:10" hidden="1" outlineLevel="1" x14ac:dyDescent="0.25">
      <c r="A136" s="131" t="s">
        <v>99</v>
      </c>
      <c r="B136" s="8" t="s">
        <v>95</v>
      </c>
      <c r="C136" s="21">
        <f t="shared" si="34"/>
        <v>31.3</v>
      </c>
      <c r="D136" s="136"/>
      <c r="E136" s="6"/>
      <c r="F136" s="6"/>
      <c r="G136" s="6"/>
      <c r="H136" s="6"/>
      <c r="I136" s="6"/>
      <c r="J136" s="58">
        <f>SUM(J$125:J135)/$F$123</f>
        <v>24.087975036991207</v>
      </c>
    </row>
    <row r="137" spans="1:10" hidden="1" outlineLevel="1" x14ac:dyDescent="0.25">
      <c r="A137" s="131" t="s">
        <v>99</v>
      </c>
      <c r="B137" s="8" t="s">
        <v>95</v>
      </c>
      <c r="C137" s="21">
        <f t="shared" si="34"/>
        <v>31.3</v>
      </c>
      <c r="D137" s="136"/>
      <c r="E137" s="6"/>
      <c r="F137" s="6"/>
      <c r="G137" s="6"/>
      <c r="H137" s="6"/>
      <c r="I137" s="6"/>
      <c r="J137" s="58">
        <f>SUM(J$125:J136)/$F$123</f>
        <v>24.85755890398773</v>
      </c>
    </row>
    <row r="138" spans="1:10" hidden="1" outlineLevel="1" x14ac:dyDescent="0.25">
      <c r="A138" s="131" t="s">
        <v>99</v>
      </c>
      <c r="B138" s="8" t="s">
        <v>95</v>
      </c>
      <c r="C138" s="21">
        <f t="shared" si="34"/>
        <v>31.3</v>
      </c>
      <c r="D138" s="136"/>
      <c r="E138" s="6"/>
      <c r="F138" s="6"/>
      <c r="G138" s="6"/>
      <c r="H138" s="6"/>
      <c r="I138" s="6"/>
      <c r="J138" s="58">
        <f>SUM(J$125:J137)/$F$123</f>
        <v>25.651730114977756</v>
      </c>
    </row>
    <row r="139" spans="1:10" hidden="1" outlineLevel="1" x14ac:dyDescent="0.25">
      <c r="A139" s="131" t="s">
        <v>99</v>
      </c>
      <c r="B139" s="8" t="s">
        <v>95</v>
      </c>
      <c r="C139" s="21">
        <f t="shared" si="34"/>
        <v>31.3</v>
      </c>
      <c r="D139" s="136"/>
      <c r="E139" s="6"/>
      <c r="F139" s="6"/>
      <c r="G139" s="6"/>
      <c r="H139" s="6"/>
      <c r="I139" s="6"/>
      <c r="J139" s="58">
        <f>SUM(J$125:J138)/$F$123</f>
        <v>26.471274208108035</v>
      </c>
    </row>
    <row r="140" spans="1:10" hidden="1" outlineLevel="1" x14ac:dyDescent="0.25">
      <c r="A140" s="131" t="s">
        <v>99</v>
      </c>
      <c r="B140" s="8" t="s">
        <v>95</v>
      </c>
      <c r="C140" s="21">
        <f t="shared" si="34"/>
        <v>31.3</v>
      </c>
      <c r="D140" s="136"/>
      <c r="E140" s="6"/>
      <c r="F140" s="6"/>
      <c r="G140" s="6"/>
      <c r="H140" s="6"/>
      <c r="I140" s="6"/>
      <c r="J140" s="58">
        <f>SUM(J$125:J139)/$F$123</f>
        <v>27.317001818590722</v>
      </c>
    </row>
    <row r="141" spans="1:10" hidden="1" outlineLevel="1" x14ac:dyDescent="0.25">
      <c r="A141" s="131" t="s">
        <v>99</v>
      </c>
      <c r="B141" s="8" t="s">
        <v>95</v>
      </c>
      <c r="C141" s="21">
        <f t="shared" si="34"/>
        <v>31.3</v>
      </c>
      <c r="D141" s="136"/>
      <c r="E141" s="6"/>
      <c r="F141" s="6"/>
      <c r="G141" s="6"/>
      <c r="H141" s="6"/>
      <c r="I141" s="6"/>
      <c r="J141" s="58">
        <f>SUM(J$125:J140)/$F$123</f>
        <v>28.18974948052653</v>
      </c>
    </row>
    <row r="142" spans="1:10" hidden="1" outlineLevel="1" x14ac:dyDescent="0.25">
      <c r="A142" s="131" t="s">
        <v>99</v>
      </c>
      <c r="B142" s="8" t="s">
        <v>95</v>
      </c>
      <c r="C142" s="21">
        <f t="shared" si="34"/>
        <v>31.3</v>
      </c>
      <c r="D142" s="136"/>
      <c r="E142" s="6"/>
      <c r="F142" s="6"/>
      <c r="G142" s="6"/>
      <c r="H142" s="6"/>
      <c r="I142" s="6"/>
      <c r="J142" s="58">
        <f>SUM(J$125:J141)/$F$123</f>
        <v>29.090380454345265</v>
      </c>
    </row>
    <row r="143" spans="1:10" hidden="1" outlineLevel="1" x14ac:dyDescent="0.25">
      <c r="A143" s="131" t="s">
        <v>99</v>
      </c>
      <c r="B143" s="8" t="s">
        <v>95</v>
      </c>
      <c r="C143" s="21">
        <f t="shared" si="34"/>
        <v>31.3</v>
      </c>
      <c r="D143" s="136"/>
      <c r="E143" s="6"/>
      <c r="F143" s="6"/>
      <c r="G143" s="6"/>
      <c r="H143" s="6"/>
      <c r="I143" s="6"/>
      <c r="J143" s="58">
        <f>SUM(J$125:J142)/$F$123</f>
        <v>30.019785580682175</v>
      </c>
    </row>
    <row r="144" spans="1:10" hidden="1" outlineLevel="1" x14ac:dyDescent="0.25">
      <c r="A144" s="131" t="s">
        <v>99</v>
      </c>
      <c r="B144" s="8" t="s">
        <v>95</v>
      </c>
      <c r="C144" s="21">
        <f t="shared" si="34"/>
        <v>31.3</v>
      </c>
      <c r="D144" s="136"/>
      <c r="E144" s="6"/>
      <c r="F144" s="6"/>
      <c r="G144" s="6"/>
      <c r="H144" s="6"/>
      <c r="I144" s="6"/>
      <c r="J144" s="58">
        <f>SUM(J$125:J143)/$F$123</f>
        <v>30.978884161534641</v>
      </c>
    </row>
    <row r="145" spans="1:10" hidden="1" outlineLevel="1" x14ac:dyDescent="0.25">
      <c r="A145" s="131" t="s">
        <v>99</v>
      </c>
      <c r="B145" s="8" t="s">
        <v>95</v>
      </c>
      <c r="C145" s="21">
        <f t="shared" si="34"/>
        <v>31.3</v>
      </c>
      <c r="D145" s="136"/>
      <c r="E145" s="6"/>
      <c r="F145" s="6"/>
      <c r="G145" s="6"/>
      <c r="H145" s="6"/>
      <c r="I145" s="6"/>
      <c r="J145" s="58">
        <f>SUM(J$125:J144)/$F$123</f>
        <v>31.968624869570892</v>
      </c>
    </row>
    <row r="146" spans="1:10" hidden="1" outlineLevel="1" x14ac:dyDescent="0.25">
      <c r="A146" s="131" t="s">
        <v>99</v>
      </c>
      <c r="B146" s="8" t="s">
        <v>95</v>
      </c>
      <c r="C146" s="21">
        <f t="shared" si="34"/>
        <v>31.3</v>
      </c>
      <c r="D146" s="136"/>
      <c r="E146" s="6"/>
      <c r="F146" s="6"/>
      <c r="G146" s="6"/>
      <c r="H146" s="6"/>
      <c r="I146" s="6"/>
      <c r="J146" s="58">
        <f>SUM(J$125:J145)/$F$123</f>
        <v>32.989986686490084</v>
      </c>
    </row>
    <row r="147" spans="1:10" hidden="1" outlineLevel="1" x14ac:dyDescent="0.25">
      <c r="A147" s="131" t="s">
        <v>99</v>
      </c>
      <c r="B147" s="8" t="s">
        <v>95</v>
      </c>
      <c r="C147" s="21">
        <f t="shared" si="34"/>
        <v>31.3</v>
      </c>
      <c r="D147" s="136"/>
      <c r="E147" s="6"/>
      <c r="F147" s="6"/>
      <c r="G147" s="6"/>
      <c r="H147" s="6"/>
      <c r="I147" s="6"/>
      <c r="J147" s="58">
        <f>SUM(J$125:J146)/$F$123</f>
        <v>34.043979871361977</v>
      </c>
    </row>
    <row r="148" spans="1:10" hidden="1" outlineLevel="1" x14ac:dyDescent="0.25">
      <c r="A148" s="131" t="s">
        <v>99</v>
      </c>
      <c r="B148" s="8" t="s">
        <v>95</v>
      </c>
      <c r="C148" s="21">
        <f t="shared" si="34"/>
        <v>31.3</v>
      </c>
      <c r="D148" s="136"/>
      <c r="E148" s="6"/>
      <c r="F148" s="6"/>
      <c r="G148" s="6"/>
      <c r="H148" s="6"/>
      <c r="I148" s="6"/>
      <c r="J148" s="58">
        <f>SUM(J$125:J147)/$F$123</f>
        <v>35.13164695990389</v>
      </c>
    </row>
    <row r="149" spans="1:10" hidden="1" outlineLevel="1" x14ac:dyDescent="0.25">
      <c r="A149" s="131" t="s">
        <v>99</v>
      </c>
      <c r="B149" s="8" t="s">
        <v>95</v>
      </c>
      <c r="C149" s="21">
        <f t="shared" si="34"/>
        <v>31.3</v>
      </c>
      <c r="D149" s="136"/>
      <c r="E149" s="6"/>
      <c r="F149" s="6"/>
      <c r="G149" s="6"/>
      <c r="H149" s="6"/>
      <c r="I149" s="6"/>
      <c r="J149" s="58">
        <f>SUM(J$125:J148)/$F$123</f>
        <v>36.254063795683564</v>
      </c>
    </row>
    <row r="150" spans="1:10" hidden="1" outlineLevel="1" x14ac:dyDescent="0.25">
      <c r="A150" s="131"/>
      <c r="B150" s="8" t="s">
        <v>95</v>
      </c>
      <c r="C150" s="21">
        <f>$J$123</f>
        <v>31.3</v>
      </c>
      <c r="D150" s="129"/>
      <c r="E150" s="6"/>
      <c r="F150" s="6"/>
      <c r="G150" s="6"/>
      <c r="H150" s="6"/>
      <c r="I150" s="6"/>
      <c r="J150" s="58">
        <f>SUM(J$125:J149)/$F$123</f>
        <v>37.412340594267704</v>
      </c>
    </row>
    <row r="151" spans="1:10" collapsed="1" x14ac:dyDescent="0.25">
      <c r="A151" s="129"/>
      <c r="B151" s="129"/>
      <c r="C151" s="129"/>
      <c r="D151" s="129"/>
      <c r="E151" s="129"/>
      <c r="F151" s="129"/>
      <c r="G151" s="129"/>
      <c r="H151" s="129"/>
      <c r="I151" s="129"/>
      <c r="J151" s="129"/>
    </row>
    <row r="152" spans="1:10" ht="18.75" x14ac:dyDescent="0.3">
      <c r="A152" s="339"/>
      <c r="B152" s="339"/>
      <c r="C152" s="339"/>
      <c r="D152" s="339"/>
      <c r="E152" s="112" t="s">
        <v>54</v>
      </c>
      <c r="F152" s="133">
        <f>J152-H152</f>
        <v>31.3</v>
      </c>
      <c r="G152" s="129" t="s">
        <v>97</v>
      </c>
      <c r="H152" s="38">
        <f>H123</f>
        <v>0</v>
      </c>
      <c r="I152" s="129" t="s">
        <v>98</v>
      </c>
      <c r="J152" s="59">
        <f>J123</f>
        <v>31.3</v>
      </c>
    </row>
    <row r="153" spans="1:10" x14ac:dyDescent="0.25">
      <c r="A153" s="131"/>
      <c r="B153" s="131" t="s">
        <v>7</v>
      </c>
      <c r="C153" s="131" t="s">
        <v>47</v>
      </c>
      <c r="D153" s="131" t="s">
        <v>24</v>
      </c>
      <c r="E153" s="131" t="s">
        <v>49</v>
      </c>
      <c r="F153" s="131" t="s">
        <v>50</v>
      </c>
      <c r="G153" s="131" t="s">
        <v>50</v>
      </c>
      <c r="H153" s="131" t="s">
        <v>51</v>
      </c>
      <c r="I153" s="131" t="s">
        <v>52</v>
      </c>
      <c r="J153" s="16" t="s">
        <v>53</v>
      </c>
    </row>
    <row r="154" spans="1:10" x14ac:dyDescent="0.25">
      <c r="A154" s="131"/>
      <c r="B154" s="8" t="s">
        <v>96</v>
      </c>
      <c r="C154" s="12">
        <f>$H152</f>
        <v>0</v>
      </c>
      <c r="D154" s="12"/>
      <c r="E154" s="327">
        <f>IF(C155=C154,(C155-C154)/2, C155-C154)</f>
        <v>0</v>
      </c>
      <c r="F154" s="327">
        <f t="shared" ref="F154" si="35">E154+D154</f>
        <v>0</v>
      </c>
      <c r="G154" s="327">
        <f>IF(C155&gt;=J152,D155,0)</f>
        <v>0</v>
      </c>
      <c r="H154" s="13">
        <f>(G154+F154)/2</f>
        <v>0</v>
      </c>
      <c r="I154" s="13">
        <f>E154</f>
        <v>0</v>
      </c>
      <c r="J154" s="17">
        <f>H154*I154</f>
        <v>0</v>
      </c>
    </row>
    <row r="155" spans="1:10" x14ac:dyDescent="0.25">
      <c r="A155" s="131" t="s">
        <v>274</v>
      </c>
      <c r="B155" s="137" t="s">
        <v>204</v>
      </c>
      <c r="C155" s="138">
        <v>0</v>
      </c>
      <c r="D155" s="137">
        <v>5</v>
      </c>
      <c r="E155" s="13">
        <f t="shared" ref="E155" si="36">IF(C156=C155,(C156-C155)/2,C156-C155)</f>
        <v>31.3</v>
      </c>
      <c r="F155" s="13">
        <f t="shared" ref="F155" si="37">E155+D155</f>
        <v>36.299999999999997</v>
      </c>
      <c r="G155" s="13"/>
      <c r="H155" s="13">
        <f t="shared" ref="H155" si="38">(G155+F155)/2</f>
        <v>18.149999999999999</v>
      </c>
      <c r="I155" s="13">
        <f t="shared" ref="I155" si="39">E155</f>
        <v>31.3</v>
      </c>
      <c r="J155" s="17">
        <f t="shared" ref="J155" si="40">H155*I155</f>
        <v>568.09499999999991</v>
      </c>
    </row>
    <row r="156" spans="1:10" x14ac:dyDescent="0.25">
      <c r="A156" s="131" t="s">
        <v>274</v>
      </c>
      <c r="B156" s="8" t="s">
        <v>95</v>
      </c>
      <c r="C156" s="21">
        <f t="shared" ref="C156:C178" si="41">$J$152</f>
        <v>31.3</v>
      </c>
      <c r="D156" s="136"/>
      <c r="E156" s="6"/>
      <c r="F156" s="6"/>
      <c r="G156" s="6"/>
      <c r="H156" s="6"/>
      <c r="I156" s="6"/>
      <c r="J156" s="58">
        <f>SUM(J$154:J155)/$F$152</f>
        <v>18.149999999999999</v>
      </c>
    </row>
    <row r="157" spans="1:10" hidden="1" outlineLevel="1" x14ac:dyDescent="0.25">
      <c r="A157" s="131" t="s">
        <v>274</v>
      </c>
      <c r="B157" s="8" t="s">
        <v>95</v>
      </c>
      <c r="C157" s="21">
        <f t="shared" si="41"/>
        <v>31.3</v>
      </c>
      <c r="D157" s="136"/>
      <c r="E157" s="6"/>
      <c r="F157" s="6"/>
      <c r="G157" s="6"/>
      <c r="H157" s="6"/>
      <c r="I157" s="6"/>
      <c r="J157" s="58">
        <f>SUM(J$154:J156)/$F$152</f>
        <v>18.729872204472841</v>
      </c>
    </row>
    <row r="158" spans="1:10" hidden="1" outlineLevel="1" x14ac:dyDescent="0.25">
      <c r="A158" s="131" t="s">
        <v>274</v>
      </c>
      <c r="B158" s="8" t="s">
        <v>95</v>
      </c>
      <c r="C158" s="21">
        <f t="shared" si="41"/>
        <v>31.3</v>
      </c>
      <c r="D158" s="136"/>
      <c r="E158" s="6"/>
      <c r="F158" s="6"/>
      <c r="G158" s="6"/>
      <c r="H158" s="6"/>
      <c r="I158" s="6"/>
      <c r="J158" s="58">
        <f>SUM(J$154:J157)/$F$152</f>
        <v>19.328270677459191</v>
      </c>
    </row>
    <row r="159" spans="1:10" hidden="1" outlineLevel="1" x14ac:dyDescent="0.25">
      <c r="A159" s="131" t="s">
        <v>274</v>
      </c>
      <c r="B159" s="8" t="s">
        <v>95</v>
      </c>
      <c r="C159" s="21">
        <f t="shared" si="41"/>
        <v>31.3</v>
      </c>
      <c r="D159" s="136"/>
      <c r="E159" s="6"/>
      <c r="F159" s="6"/>
      <c r="G159" s="6"/>
      <c r="H159" s="6"/>
      <c r="I159" s="6"/>
      <c r="J159" s="58">
        <f>SUM(J$154:J158)/$F$152</f>
        <v>19.945787312521784</v>
      </c>
    </row>
    <row r="160" spans="1:10" hidden="1" outlineLevel="1" x14ac:dyDescent="0.25">
      <c r="A160" s="131" t="s">
        <v>274</v>
      </c>
      <c r="B160" s="8" t="s">
        <v>95</v>
      </c>
      <c r="C160" s="21">
        <f t="shared" si="41"/>
        <v>31.3</v>
      </c>
      <c r="D160" s="136"/>
      <c r="E160" s="6"/>
      <c r="F160" s="6"/>
      <c r="G160" s="6"/>
      <c r="H160" s="6"/>
      <c r="I160" s="6"/>
      <c r="J160" s="58">
        <f>SUM(J$154:J159)/$F$152</f>
        <v>20.583032913560821</v>
      </c>
    </row>
    <row r="161" spans="1:10" hidden="1" outlineLevel="1" x14ac:dyDescent="0.25">
      <c r="A161" s="131" t="s">
        <v>274</v>
      </c>
      <c r="B161" s="8" t="s">
        <v>95</v>
      </c>
      <c r="C161" s="21">
        <f t="shared" si="41"/>
        <v>31.3</v>
      </c>
      <c r="D161" s="136"/>
      <c r="E161" s="6"/>
      <c r="F161" s="6"/>
      <c r="G161" s="6"/>
      <c r="H161" s="6"/>
      <c r="I161" s="6"/>
      <c r="J161" s="58">
        <f>SUM(J$154:J160)/$F$152</f>
        <v>21.240637798978099</v>
      </c>
    </row>
    <row r="162" spans="1:10" hidden="1" outlineLevel="1" x14ac:dyDescent="0.25">
      <c r="A162" s="131" t="s">
        <v>274</v>
      </c>
      <c r="B162" s="8" t="s">
        <v>95</v>
      </c>
      <c r="C162" s="21">
        <f t="shared" si="41"/>
        <v>31.3</v>
      </c>
      <c r="D162" s="136"/>
      <c r="E162" s="6"/>
      <c r="F162" s="6"/>
      <c r="G162" s="6"/>
      <c r="H162" s="6"/>
      <c r="I162" s="6"/>
      <c r="J162" s="58">
        <f>SUM(J$154:J161)/$F$152</f>
        <v>21.919252425143533</v>
      </c>
    </row>
    <row r="163" spans="1:10" hidden="1" outlineLevel="1" x14ac:dyDescent="0.25">
      <c r="A163" s="131" t="s">
        <v>274</v>
      </c>
      <c r="B163" s="8" t="s">
        <v>95</v>
      </c>
      <c r="C163" s="21">
        <f t="shared" si="41"/>
        <v>31.3</v>
      </c>
      <c r="D163" s="136"/>
      <c r="E163" s="6"/>
      <c r="F163" s="6"/>
      <c r="G163" s="6"/>
      <c r="H163" s="6"/>
      <c r="I163" s="6"/>
      <c r="J163" s="58">
        <f>SUM(J$154:J162)/$F$152</f>
        <v>22.619548029780709</v>
      </c>
    </row>
    <row r="164" spans="1:10" hidden="1" outlineLevel="1" x14ac:dyDescent="0.25">
      <c r="A164" s="131" t="s">
        <v>274</v>
      </c>
      <c r="B164" s="8" t="s">
        <v>95</v>
      </c>
      <c r="C164" s="21">
        <f t="shared" si="41"/>
        <v>31.3</v>
      </c>
      <c r="D164" s="136"/>
      <c r="E164" s="6"/>
      <c r="F164" s="6"/>
      <c r="G164" s="6"/>
      <c r="H164" s="6"/>
      <c r="I164" s="6"/>
      <c r="J164" s="58">
        <f>SUM(J$154:J163)/$F$152</f>
        <v>23.34221729590789</v>
      </c>
    </row>
    <row r="165" spans="1:10" hidden="1" outlineLevel="1" x14ac:dyDescent="0.25">
      <c r="A165" s="131" t="s">
        <v>274</v>
      </c>
      <c r="B165" s="8" t="s">
        <v>95</v>
      </c>
      <c r="C165" s="21">
        <f t="shared" si="41"/>
        <v>31.3</v>
      </c>
      <c r="D165" s="136"/>
      <c r="E165" s="6"/>
      <c r="F165" s="6"/>
      <c r="G165" s="6"/>
      <c r="H165" s="6"/>
      <c r="I165" s="6"/>
      <c r="J165" s="58">
        <f>SUM(J$154:J164)/$F$152</f>
        <v>24.087975036991207</v>
      </c>
    </row>
    <row r="166" spans="1:10" hidden="1" outlineLevel="1" x14ac:dyDescent="0.25">
      <c r="A166" s="131" t="s">
        <v>274</v>
      </c>
      <c r="B166" s="8" t="s">
        <v>95</v>
      </c>
      <c r="C166" s="21">
        <f t="shared" si="41"/>
        <v>31.3</v>
      </c>
      <c r="D166" s="136"/>
      <c r="E166" s="6"/>
      <c r="F166" s="6"/>
      <c r="G166" s="6"/>
      <c r="H166" s="6"/>
      <c r="I166" s="6"/>
      <c r="J166" s="58">
        <f>SUM(J$154:J165)/$F$152</f>
        <v>24.85755890398773</v>
      </c>
    </row>
    <row r="167" spans="1:10" hidden="1" outlineLevel="1" x14ac:dyDescent="0.25">
      <c r="A167" s="131" t="s">
        <v>274</v>
      </c>
      <c r="B167" s="8" t="s">
        <v>95</v>
      </c>
      <c r="C167" s="21">
        <f t="shared" si="41"/>
        <v>31.3</v>
      </c>
      <c r="D167" s="136"/>
      <c r="E167" s="6"/>
      <c r="F167" s="6"/>
      <c r="G167" s="6"/>
      <c r="H167" s="6"/>
      <c r="I167" s="6"/>
      <c r="J167" s="58">
        <f>SUM(J$154:J166)/$F$152</f>
        <v>25.651730114977756</v>
      </c>
    </row>
    <row r="168" spans="1:10" hidden="1" outlineLevel="1" x14ac:dyDescent="0.25">
      <c r="A168" s="131" t="s">
        <v>274</v>
      </c>
      <c r="B168" s="8" t="s">
        <v>95</v>
      </c>
      <c r="C168" s="21">
        <f t="shared" si="41"/>
        <v>31.3</v>
      </c>
      <c r="D168" s="136"/>
      <c r="E168" s="6"/>
      <c r="F168" s="6"/>
      <c r="G168" s="6"/>
      <c r="H168" s="6"/>
      <c r="I168" s="6"/>
      <c r="J168" s="58">
        <f>SUM(J$154:J167)/$F$152</f>
        <v>26.471274208108035</v>
      </c>
    </row>
    <row r="169" spans="1:10" hidden="1" outlineLevel="1" x14ac:dyDescent="0.25">
      <c r="A169" s="131" t="s">
        <v>274</v>
      </c>
      <c r="B169" s="8" t="s">
        <v>95</v>
      </c>
      <c r="C169" s="21">
        <f t="shared" si="41"/>
        <v>31.3</v>
      </c>
      <c r="D169" s="136"/>
      <c r="E169" s="6"/>
      <c r="F169" s="6"/>
      <c r="G169" s="6"/>
      <c r="H169" s="6"/>
      <c r="I169" s="6"/>
      <c r="J169" s="58">
        <f>SUM(J$154:J168)/$F$152</f>
        <v>27.317001818590722</v>
      </c>
    </row>
    <row r="170" spans="1:10" hidden="1" outlineLevel="1" x14ac:dyDescent="0.25">
      <c r="A170" s="131" t="s">
        <v>274</v>
      </c>
      <c r="B170" s="8" t="s">
        <v>95</v>
      </c>
      <c r="C170" s="21">
        <f t="shared" si="41"/>
        <v>31.3</v>
      </c>
      <c r="D170" s="136"/>
      <c r="E170" s="6"/>
      <c r="F170" s="6"/>
      <c r="G170" s="6"/>
      <c r="H170" s="6"/>
      <c r="I170" s="6"/>
      <c r="J170" s="58">
        <f>SUM(J$154:J169)/$F$152</f>
        <v>28.18974948052653</v>
      </c>
    </row>
    <row r="171" spans="1:10" hidden="1" outlineLevel="1" x14ac:dyDescent="0.25">
      <c r="A171" s="131" t="s">
        <v>274</v>
      </c>
      <c r="B171" s="8" t="s">
        <v>95</v>
      </c>
      <c r="C171" s="21">
        <f t="shared" si="41"/>
        <v>31.3</v>
      </c>
      <c r="D171" s="136"/>
      <c r="E171" s="6"/>
      <c r="F171" s="6"/>
      <c r="G171" s="6"/>
      <c r="H171" s="6"/>
      <c r="I171" s="6"/>
      <c r="J171" s="58">
        <f>SUM(J$154:J170)/$F$152</f>
        <v>29.090380454345265</v>
      </c>
    </row>
    <row r="172" spans="1:10" hidden="1" outlineLevel="1" x14ac:dyDescent="0.25">
      <c r="A172" s="131" t="s">
        <v>274</v>
      </c>
      <c r="B172" s="8" t="s">
        <v>95</v>
      </c>
      <c r="C172" s="21">
        <f t="shared" si="41"/>
        <v>31.3</v>
      </c>
      <c r="D172" s="136"/>
      <c r="E172" s="6"/>
      <c r="F172" s="6"/>
      <c r="G172" s="6"/>
      <c r="H172" s="6"/>
      <c r="I172" s="6"/>
      <c r="J172" s="58">
        <f>SUM(J$154:J171)/$F$152</f>
        <v>30.019785580682175</v>
      </c>
    </row>
    <row r="173" spans="1:10" hidden="1" outlineLevel="1" x14ac:dyDescent="0.25">
      <c r="A173" s="131" t="s">
        <v>274</v>
      </c>
      <c r="B173" s="8" t="s">
        <v>95</v>
      </c>
      <c r="C173" s="21">
        <f t="shared" si="41"/>
        <v>31.3</v>
      </c>
      <c r="D173" s="136"/>
      <c r="E173" s="6"/>
      <c r="F173" s="6"/>
      <c r="G173" s="6"/>
      <c r="H173" s="6"/>
      <c r="I173" s="6"/>
      <c r="J173" s="58">
        <f>SUM(J$154:J172)/$F$152</f>
        <v>30.978884161534641</v>
      </c>
    </row>
    <row r="174" spans="1:10" hidden="1" outlineLevel="1" x14ac:dyDescent="0.25">
      <c r="A174" s="131" t="s">
        <v>274</v>
      </c>
      <c r="B174" s="8" t="s">
        <v>95</v>
      </c>
      <c r="C174" s="21">
        <f t="shared" si="41"/>
        <v>31.3</v>
      </c>
      <c r="D174" s="136"/>
      <c r="E174" s="6"/>
      <c r="F174" s="6"/>
      <c r="G174" s="6"/>
      <c r="H174" s="6"/>
      <c r="I174" s="6"/>
      <c r="J174" s="58">
        <f>SUM(J$154:J173)/$F$152</f>
        <v>31.968624869570892</v>
      </c>
    </row>
    <row r="175" spans="1:10" hidden="1" outlineLevel="1" x14ac:dyDescent="0.25">
      <c r="A175" s="131" t="s">
        <v>274</v>
      </c>
      <c r="B175" s="8" t="s">
        <v>95</v>
      </c>
      <c r="C175" s="21">
        <f t="shared" si="41"/>
        <v>31.3</v>
      </c>
      <c r="D175" s="136"/>
      <c r="E175" s="6"/>
      <c r="F175" s="6"/>
      <c r="G175" s="6"/>
      <c r="H175" s="6"/>
      <c r="I175" s="6"/>
      <c r="J175" s="58">
        <f>SUM(J$154:J174)/$F$152</f>
        <v>32.989986686490084</v>
      </c>
    </row>
    <row r="176" spans="1:10" hidden="1" outlineLevel="1" x14ac:dyDescent="0.25">
      <c r="A176" s="131" t="s">
        <v>274</v>
      </c>
      <c r="B176" s="8" t="s">
        <v>95</v>
      </c>
      <c r="C176" s="21">
        <f t="shared" si="41"/>
        <v>31.3</v>
      </c>
      <c r="D176" s="136"/>
      <c r="E176" s="6"/>
      <c r="F176" s="6"/>
      <c r="G176" s="6"/>
      <c r="H176" s="6"/>
      <c r="I176" s="6"/>
      <c r="J176" s="58">
        <f>SUM(J$154:J175)/$F$152</f>
        <v>34.043979871361977</v>
      </c>
    </row>
    <row r="177" spans="1:10" hidden="1" outlineLevel="1" x14ac:dyDescent="0.25">
      <c r="A177" s="131" t="s">
        <v>274</v>
      </c>
      <c r="B177" s="8" t="s">
        <v>95</v>
      </c>
      <c r="C177" s="21">
        <f t="shared" si="41"/>
        <v>31.3</v>
      </c>
      <c r="D177" s="136"/>
      <c r="E177" s="6"/>
      <c r="F177" s="6"/>
      <c r="G177" s="6"/>
      <c r="H177" s="6"/>
      <c r="I177" s="6"/>
      <c r="J177" s="58">
        <f>SUM(J$154:J176)/$F$152</f>
        <v>35.13164695990389</v>
      </c>
    </row>
    <row r="178" spans="1:10" hidden="1" outlineLevel="1" x14ac:dyDescent="0.25">
      <c r="A178" s="131" t="s">
        <v>274</v>
      </c>
      <c r="B178" s="8" t="s">
        <v>95</v>
      </c>
      <c r="C178" s="21">
        <f t="shared" si="41"/>
        <v>31.3</v>
      </c>
      <c r="D178" s="136"/>
      <c r="E178" s="6"/>
      <c r="F178" s="6"/>
      <c r="G178" s="6"/>
      <c r="H178" s="6"/>
      <c r="I178" s="6"/>
      <c r="J178" s="58">
        <f>SUM(J$154:J177)/$F$152</f>
        <v>36.254063795683564</v>
      </c>
    </row>
    <row r="179" spans="1:10" hidden="1" outlineLevel="1" x14ac:dyDescent="0.25">
      <c r="A179" s="131"/>
      <c r="B179" s="8" t="s">
        <v>95</v>
      </c>
      <c r="C179" s="21">
        <f>$J$152</f>
        <v>31.3</v>
      </c>
      <c r="D179" s="129"/>
      <c r="E179" s="6"/>
      <c r="F179" s="6"/>
      <c r="G179" s="6"/>
      <c r="H179" s="6"/>
      <c r="I179" s="6"/>
      <c r="J179" s="58">
        <f>SUM(J$154:J178)/$F$152</f>
        <v>37.412340594267704</v>
      </c>
    </row>
    <row r="180" spans="1:10" collapsed="1" x14ac:dyDescent="0.25"/>
  </sheetData>
  <mergeCells count="6">
    <mergeCell ref="A152:D152"/>
    <mergeCell ref="A7:D7"/>
    <mergeCell ref="A36:D36"/>
    <mergeCell ref="A65:D65"/>
    <mergeCell ref="A94:D94"/>
    <mergeCell ref="A123:D123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80"/>
  <sheetViews>
    <sheetView zoomScale="85" zoomScaleNormal="85" workbookViewId="0">
      <pane ySplit="3" topLeftCell="A4" activePane="bottomLeft" state="frozen"/>
      <selection activeCell="F196" sqref="F196"/>
      <selection pane="bottomLeft" activeCell="G6" sqref="G6"/>
    </sheetView>
  </sheetViews>
  <sheetFormatPr defaultRowHeight="15" outlineLevelRow="1" x14ac:dyDescent="0.25"/>
  <cols>
    <col min="1" max="1" width="14.85546875" style="3" bestFit="1" customWidth="1"/>
    <col min="2" max="2" width="20.28515625" bestFit="1" customWidth="1"/>
    <col min="3" max="3" width="9.42578125" bestFit="1" customWidth="1"/>
    <col min="4" max="4" width="9.5703125" bestFit="1" customWidth="1"/>
    <col min="5" max="5" width="22.5703125" bestFit="1" customWidth="1"/>
    <col min="6" max="7" width="22.42578125" bestFit="1" customWidth="1"/>
    <col min="8" max="8" width="15.85546875" bestFit="1" customWidth="1"/>
    <col min="9" max="9" width="11.42578125" bestFit="1" customWidth="1"/>
    <col min="10" max="10" width="20.85546875" style="15" bestFit="1" customWidth="1"/>
  </cols>
  <sheetData>
    <row r="1" spans="1:10" x14ac:dyDescent="0.25">
      <c r="B1">
        <v>1</v>
      </c>
      <c r="C1">
        <v>2</v>
      </c>
      <c r="D1">
        <v>3</v>
      </c>
      <c r="E1">
        <v>6</v>
      </c>
      <c r="F1">
        <v>5</v>
      </c>
      <c r="G1">
        <v>8</v>
      </c>
    </row>
    <row r="2" spans="1:10" x14ac:dyDescent="0.25">
      <c r="A2" s="30" t="s">
        <v>216</v>
      </c>
      <c r="B2" s="30" t="s">
        <v>29</v>
      </c>
      <c r="C2" s="30" t="s">
        <v>151</v>
      </c>
      <c r="D2" s="30" t="s">
        <v>16</v>
      </c>
      <c r="E2" s="30" t="s">
        <v>21</v>
      </c>
      <c r="F2" s="30" t="s">
        <v>61</v>
      </c>
      <c r="G2" s="30" t="s">
        <v>274</v>
      </c>
    </row>
    <row r="3" spans="1:10" x14ac:dyDescent="0.25">
      <c r="A3" s="3" t="s">
        <v>57</v>
      </c>
      <c r="B3" s="32">
        <f>J24</f>
        <v>23.339829895041621</v>
      </c>
      <c r="C3" s="15">
        <f>J52</f>
        <v>28.07972312703583</v>
      </c>
      <c r="D3" s="15">
        <f>J72</f>
        <v>79.87457473760405</v>
      </c>
      <c r="E3" s="15">
        <f>J99</f>
        <v>243.86338671733623</v>
      </c>
      <c r="F3" s="15">
        <f>J137</f>
        <v>16.923760405356497</v>
      </c>
      <c r="G3" s="15">
        <f>J158</f>
        <v>180.61760767281942</v>
      </c>
    </row>
    <row r="4" spans="1:10" x14ac:dyDescent="0.25">
      <c r="B4" s="32"/>
      <c r="C4" s="15"/>
      <c r="D4" s="15"/>
      <c r="E4" s="15"/>
      <c r="F4" s="15"/>
      <c r="G4" s="15"/>
      <c r="H4" s="15"/>
    </row>
    <row r="5" spans="1:10" x14ac:dyDescent="0.25">
      <c r="B5" s="32"/>
      <c r="C5" s="15"/>
      <c r="D5" s="15"/>
      <c r="E5" s="15"/>
      <c r="F5" s="15"/>
      <c r="G5" s="15"/>
      <c r="H5" s="15"/>
    </row>
    <row r="7" spans="1:10" ht="18.75" x14ac:dyDescent="0.3">
      <c r="A7" s="339" t="s">
        <v>533</v>
      </c>
      <c r="B7" s="339"/>
      <c r="C7" s="339"/>
      <c r="D7" s="339"/>
      <c r="E7" s="91" t="s">
        <v>54</v>
      </c>
      <c r="F7" s="99">
        <f>J7-H7</f>
        <v>552.6</v>
      </c>
      <c r="G7" s="105" t="s">
        <v>97</v>
      </c>
      <c r="H7" s="97">
        <v>353.4</v>
      </c>
      <c r="I7" s="105" t="s">
        <v>98</v>
      </c>
      <c r="J7" s="23">
        <v>906</v>
      </c>
    </row>
    <row r="8" spans="1:10" x14ac:dyDescent="0.25">
      <c r="A8" s="109"/>
      <c r="B8" s="109" t="s">
        <v>7</v>
      </c>
      <c r="C8" s="109" t="s">
        <v>47</v>
      </c>
      <c r="D8" s="109" t="s">
        <v>24</v>
      </c>
      <c r="E8" s="109" t="s">
        <v>49</v>
      </c>
      <c r="F8" s="109" t="s">
        <v>50</v>
      </c>
      <c r="G8" s="109" t="s">
        <v>50</v>
      </c>
      <c r="H8" s="109" t="s">
        <v>51</v>
      </c>
      <c r="I8" s="109" t="s">
        <v>52</v>
      </c>
      <c r="J8" s="16" t="s">
        <v>53</v>
      </c>
    </row>
    <row r="9" spans="1:10" x14ac:dyDescent="0.25">
      <c r="A9" s="109"/>
      <c r="B9" s="8" t="s">
        <v>96</v>
      </c>
      <c r="C9" s="12">
        <f>$H7</f>
        <v>353.4</v>
      </c>
      <c r="D9" s="12"/>
      <c r="E9" s="327">
        <f>IF(C10=C9,(C10-C9)/2, C10-C9)</f>
        <v>0</v>
      </c>
      <c r="F9" s="327">
        <f t="shared" ref="F9" si="0">E9+D9</f>
        <v>0</v>
      </c>
      <c r="G9" s="327">
        <f>IF(C10&gt;=J7,D10,0)</f>
        <v>0</v>
      </c>
      <c r="H9" s="13">
        <f>(G9+F9)/2</f>
        <v>0</v>
      </c>
      <c r="I9" s="13">
        <f>E9</f>
        <v>0</v>
      </c>
      <c r="J9" s="17">
        <f>H9*I9</f>
        <v>0</v>
      </c>
    </row>
    <row r="10" spans="1:10" x14ac:dyDescent="0.25">
      <c r="A10" s="109" t="s">
        <v>29</v>
      </c>
      <c r="B10" s="308" t="s">
        <v>153</v>
      </c>
      <c r="C10" s="308">
        <v>353.4</v>
      </c>
      <c r="D10" s="308">
        <v>0</v>
      </c>
      <c r="E10" s="24">
        <f t="shared" ref="E10:E15" si="1">IF(C11=0,"",(C11-C10)/2)</f>
        <v>8</v>
      </c>
      <c r="F10" s="24">
        <f>E10+D10</f>
        <v>8</v>
      </c>
      <c r="G10" s="24">
        <f>E10+D11</f>
        <v>8</v>
      </c>
      <c r="H10" s="24">
        <f>((G10+F10)/2)/2</f>
        <v>4</v>
      </c>
      <c r="I10" s="24">
        <f>E10*2</f>
        <v>16</v>
      </c>
      <c r="J10" s="25">
        <f>H10*I10</f>
        <v>64</v>
      </c>
    </row>
    <row r="11" spans="1:10" x14ac:dyDescent="0.25">
      <c r="A11" s="109" t="s">
        <v>29</v>
      </c>
      <c r="B11" s="306" t="s">
        <v>154</v>
      </c>
      <c r="C11" s="307">
        <v>369.4</v>
      </c>
      <c r="D11" s="307">
        <v>0</v>
      </c>
      <c r="E11" s="24">
        <f t="shared" si="1"/>
        <v>9.0999999999999943</v>
      </c>
      <c r="F11" s="24">
        <f>E11+D11</f>
        <v>9.0999999999999943</v>
      </c>
      <c r="G11" s="24">
        <f t="shared" ref="G11:G19" si="2">E11+D12</f>
        <v>14.099999999999994</v>
      </c>
      <c r="H11" s="24">
        <f t="shared" ref="H11:H19" si="3">((G11+F11)/2)/2</f>
        <v>5.7999999999999972</v>
      </c>
      <c r="I11" s="24">
        <f t="shared" ref="I11:I19" si="4">E11*2</f>
        <v>18.199999999999989</v>
      </c>
      <c r="J11" s="25">
        <f t="shared" ref="J11:J19" si="5">H11*I11</f>
        <v>105.55999999999989</v>
      </c>
    </row>
    <row r="12" spans="1:10" x14ac:dyDescent="0.25">
      <c r="A12" s="109" t="s">
        <v>29</v>
      </c>
      <c r="B12" s="308" t="s">
        <v>534</v>
      </c>
      <c r="C12" s="307">
        <v>387.59999999999997</v>
      </c>
      <c r="D12" s="308">
        <v>5</v>
      </c>
      <c r="E12" s="24">
        <f t="shared" si="1"/>
        <v>6.8500000000000227</v>
      </c>
      <c r="F12" s="24">
        <f>E12+D12</f>
        <v>11.850000000000023</v>
      </c>
      <c r="G12" s="24">
        <f t="shared" si="2"/>
        <v>6.8500000000000227</v>
      </c>
      <c r="H12" s="24">
        <f t="shared" si="3"/>
        <v>4.6750000000000114</v>
      </c>
      <c r="I12" s="24">
        <f t="shared" si="4"/>
        <v>13.700000000000045</v>
      </c>
      <c r="J12" s="25">
        <f t="shared" si="5"/>
        <v>64.047500000000369</v>
      </c>
    </row>
    <row r="13" spans="1:10" x14ac:dyDescent="0.25">
      <c r="A13" s="109" t="s">
        <v>29</v>
      </c>
      <c r="B13" s="306" t="s">
        <v>155</v>
      </c>
      <c r="C13" s="307">
        <v>401.3</v>
      </c>
      <c r="D13" s="307">
        <v>0</v>
      </c>
      <c r="E13" s="24">
        <f t="shared" si="1"/>
        <v>17.549999999999983</v>
      </c>
      <c r="F13" s="24">
        <f>E13+D13</f>
        <v>17.549999999999983</v>
      </c>
      <c r="G13" s="24">
        <f t="shared" si="2"/>
        <v>54.549999999999983</v>
      </c>
      <c r="H13" s="24">
        <f t="shared" si="3"/>
        <v>18.024999999999991</v>
      </c>
      <c r="I13" s="24">
        <f t="shared" si="4"/>
        <v>35.099999999999966</v>
      </c>
      <c r="J13" s="25">
        <f t="shared" si="5"/>
        <v>632.6774999999991</v>
      </c>
    </row>
    <row r="14" spans="1:10" x14ac:dyDescent="0.25">
      <c r="A14" s="109" t="s">
        <v>29</v>
      </c>
      <c r="B14" s="307" t="s">
        <v>535</v>
      </c>
      <c r="C14" s="306">
        <v>436.4</v>
      </c>
      <c r="D14" s="307">
        <v>37</v>
      </c>
      <c r="E14" s="24">
        <f t="shared" si="1"/>
        <v>4</v>
      </c>
      <c r="F14" s="24">
        <f>E14+D14</f>
        <v>41</v>
      </c>
      <c r="G14" s="24">
        <f t="shared" si="2"/>
        <v>4</v>
      </c>
      <c r="H14" s="24">
        <f t="shared" si="3"/>
        <v>11.25</v>
      </c>
      <c r="I14" s="24">
        <f t="shared" si="4"/>
        <v>8</v>
      </c>
      <c r="J14" s="25">
        <f t="shared" si="5"/>
        <v>90</v>
      </c>
    </row>
    <row r="15" spans="1:10" x14ac:dyDescent="0.25">
      <c r="A15" s="109" t="s">
        <v>29</v>
      </c>
      <c r="B15" s="306" t="s">
        <v>157</v>
      </c>
      <c r="C15" s="307">
        <v>444.4</v>
      </c>
      <c r="D15" s="307">
        <v>0</v>
      </c>
      <c r="E15" s="24">
        <f t="shared" si="1"/>
        <v>15.900000000000006</v>
      </c>
      <c r="F15" s="24">
        <f t="shared" ref="F15:F19" si="6">E15+D15</f>
        <v>15.900000000000006</v>
      </c>
      <c r="G15" s="24">
        <f t="shared" si="2"/>
        <v>15.900000000000006</v>
      </c>
      <c r="H15" s="24">
        <f t="shared" si="3"/>
        <v>7.9500000000000028</v>
      </c>
      <c r="I15" s="24">
        <f t="shared" si="4"/>
        <v>31.800000000000011</v>
      </c>
      <c r="J15" s="25">
        <f t="shared" si="5"/>
        <v>252.81000000000017</v>
      </c>
    </row>
    <row r="16" spans="1:10" x14ac:dyDescent="0.25">
      <c r="A16" s="109" t="s">
        <v>29</v>
      </c>
      <c r="B16" s="306" t="s">
        <v>536</v>
      </c>
      <c r="C16" s="307">
        <v>476.2</v>
      </c>
      <c r="D16" s="307">
        <v>0</v>
      </c>
      <c r="E16" s="24">
        <f>IF(C17=0,"",(C17-C16)/2)</f>
        <v>7.2000000000000171</v>
      </c>
      <c r="F16" s="24">
        <f t="shared" si="6"/>
        <v>7.2000000000000171</v>
      </c>
      <c r="G16" s="24">
        <f t="shared" si="2"/>
        <v>32.200000000000017</v>
      </c>
      <c r="H16" s="24">
        <f t="shared" si="3"/>
        <v>9.8500000000000085</v>
      </c>
      <c r="I16" s="24">
        <f t="shared" si="4"/>
        <v>14.400000000000034</v>
      </c>
      <c r="J16" s="25">
        <f t="shared" si="5"/>
        <v>141.84000000000046</v>
      </c>
    </row>
    <row r="17" spans="1:10" x14ac:dyDescent="0.25">
      <c r="A17" s="109" t="s">
        <v>29</v>
      </c>
      <c r="B17" s="306" t="s">
        <v>159</v>
      </c>
      <c r="C17" s="307">
        <v>490.6</v>
      </c>
      <c r="D17" s="307">
        <v>25</v>
      </c>
      <c r="E17" s="24">
        <f t="shared" ref="E17:E19" si="7">IF(C18=0,"",(C18-C17)/2)</f>
        <v>15.550000000000011</v>
      </c>
      <c r="F17" s="24">
        <f t="shared" si="6"/>
        <v>40.550000000000011</v>
      </c>
      <c r="G17" s="24">
        <f t="shared" si="2"/>
        <v>15.550000000000011</v>
      </c>
      <c r="H17" s="24">
        <f t="shared" si="3"/>
        <v>14.025000000000006</v>
      </c>
      <c r="I17" s="24">
        <f t="shared" si="4"/>
        <v>31.100000000000023</v>
      </c>
      <c r="J17" s="25">
        <f t="shared" si="5"/>
        <v>436.17750000000052</v>
      </c>
    </row>
    <row r="18" spans="1:10" x14ac:dyDescent="0.25">
      <c r="A18" s="109" t="s">
        <v>29</v>
      </c>
      <c r="B18" s="306" t="s">
        <v>172</v>
      </c>
      <c r="C18" s="307">
        <v>521.70000000000005</v>
      </c>
      <c r="D18" s="307">
        <v>0</v>
      </c>
      <c r="E18" s="24">
        <f>IF(C19=0,"",(C19-C18)/2)</f>
        <v>33.149999999999977</v>
      </c>
      <c r="F18" s="24">
        <f t="shared" si="6"/>
        <v>33.149999999999977</v>
      </c>
      <c r="G18" s="24">
        <f>E18+D19</f>
        <v>33.149999999999977</v>
      </c>
      <c r="H18" s="24">
        <f t="shared" si="3"/>
        <v>16.574999999999989</v>
      </c>
      <c r="I18" s="24">
        <f t="shared" si="4"/>
        <v>66.299999999999955</v>
      </c>
      <c r="J18" s="25">
        <f t="shared" si="5"/>
        <v>1098.9224999999985</v>
      </c>
    </row>
    <row r="19" spans="1:10" x14ac:dyDescent="0.25">
      <c r="A19" s="109" t="s">
        <v>29</v>
      </c>
      <c r="B19" s="306" t="s">
        <v>711</v>
      </c>
      <c r="C19" s="307">
        <v>588</v>
      </c>
      <c r="D19" s="307">
        <v>0</v>
      </c>
      <c r="E19" s="24">
        <f t="shared" si="7"/>
        <v>20.449999999999989</v>
      </c>
      <c r="F19" s="24">
        <f t="shared" si="6"/>
        <v>20.449999999999989</v>
      </c>
      <c r="G19" s="24">
        <f t="shared" si="2"/>
        <v>34.649999999999991</v>
      </c>
      <c r="H19" s="24">
        <f t="shared" si="3"/>
        <v>13.774999999999995</v>
      </c>
      <c r="I19" s="24">
        <f t="shared" si="4"/>
        <v>40.899999999999977</v>
      </c>
      <c r="J19" s="25">
        <f t="shared" si="5"/>
        <v>563.39749999999947</v>
      </c>
    </row>
    <row r="20" spans="1:10" x14ac:dyDescent="0.25">
      <c r="A20" s="109" t="s">
        <v>29</v>
      </c>
      <c r="B20" s="306" t="s">
        <v>537</v>
      </c>
      <c r="C20" s="306">
        <v>628.9</v>
      </c>
      <c r="D20" s="307">
        <v>14.2</v>
      </c>
      <c r="E20" s="317">
        <f t="shared" ref="E20:E22" si="8">IF(C21=0,"",(C21-C20)/2)</f>
        <v>23.449999999999989</v>
      </c>
      <c r="F20" s="317">
        <f t="shared" ref="F20:F22" si="9">E20+D20</f>
        <v>37.649999999999991</v>
      </c>
      <c r="G20" s="317">
        <f t="shared" ref="G20:G22" si="10">E20+D21</f>
        <v>23.449999999999989</v>
      </c>
      <c r="H20" s="317">
        <f t="shared" ref="H20:H22" si="11">((G20+F20)/2)/2</f>
        <v>15.274999999999995</v>
      </c>
      <c r="I20" s="317">
        <f t="shared" ref="I20:I22" si="12">E20*2</f>
        <v>46.899999999999977</v>
      </c>
      <c r="J20" s="318">
        <f t="shared" ref="J20:J22" si="13">H20*I20</f>
        <v>716.39749999999947</v>
      </c>
    </row>
    <row r="21" spans="1:10" x14ac:dyDescent="0.25">
      <c r="A21" s="109" t="s">
        <v>29</v>
      </c>
      <c r="B21" s="306" t="s">
        <v>160</v>
      </c>
      <c r="C21" s="307">
        <v>675.8</v>
      </c>
      <c r="D21" s="307">
        <v>0</v>
      </c>
      <c r="E21" s="317">
        <f t="shared" si="8"/>
        <v>35.100000000000023</v>
      </c>
      <c r="F21" s="317">
        <f t="shared" si="9"/>
        <v>35.100000000000023</v>
      </c>
      <c r="G21" s="317">
        <f t="shared" si="10"/>
        <v>65.100000000000023</v>
      </c>
      <c r="H21" s="317">
        <f t="shared" si="11"/>
        <v>25.050000000000011</v>
      </c>
      <c r="I21" s="317">
        <f t="shared" si="12"/>
        <v>70.200000000000045</v>
      </c>
      <c r="J21" s="318">
        <f t="shared" si="13"/>
        <v>1758.510000000002</v>
      </c>
    </row>
    <row r="22" spans="1:10" x14ac:dyDescent="0.25">
      <c r="A22" s="109" t="s">
        <v>29</v>
      </c>
      <c r="B22" s="307" t="s">
        <v>161</v>
      </c>
      <c r="C22" s="307">
        <v>746</v>
      </c>
      <c r="D22" s="307">
        <v>30</v>
      </c>
      <c r="E22" s="317">
        <f t="shared" si="8"/>
        <v>25.5</v>
      </c>
      <c r="F22" s="317">
        <f t="shared" si="9"/>
        <v>55.5</v>
      </c>
      <c r="G22" s="317">
        <f t="shared" si="10"/>
        <v>25.5</v>
      </c>
      <c r="H22" s="317">
        <f t="shared" si="11"/>
        <v>20.25</v>
      </c>
      <c r="I22" s="317">
        <f t="shared" si="12"/>
        <v>51</v>
      </c>
      <c r="J22" s="318">
        <f t="shared" si="13"/>
        <v>1032.75</v>
      </c>
    </row>
    <row r="23" spans="1:10" x14ac:dyDescent="0.25">
      <c r="A23" s="109" t="s">
        <v>29</v>
      </c>
      <c r="B23" s="306" t="s">
        <v>162</v>
      </c>
      <c r="C23" s="307">
        <v>797</v>
      </c>
      <c r="D23" s="307">
        <v>0</v>
      </c>
      <c r="E23" s="312">
        <f t="shared" ref="E23" si="14">IF(C24=C23,(C24-C23)/2,C24-C23)</f>
        <v>109</v>
      </c>
      <c r="F23" s="312">
        <f t="shared" ref="F23" si="15">E23+D23</f>
        <v>109</v>
      </c>
      <c r="G23" s="312"/>
      <c r="H23" s="312">
        <f t="shared" ref="H23" si="16">(G23+F23)/2</f>
        <v>54.5</v>
      </c>
      <c r="I23" s="312">
        <f t="shared" ref="I23" si="17">E23</f>
        <v>109</v>
      </c>
      <c r="J23" s="314">
        <f t="shared" ref="J23" si="18">H23*I23</f>
        <v>5940.5</v>
      </c>
    </row>
    <row r="24" spans="1:10" x14ac:dyDescent="0.25">
      <c r="A24" s="109" t="s">
        <v>29</v>
      </c>
      <c r="B24" s="8" t="s">
        <v>95</v>
      </c>
      <c r="C24" s="21">
        <f t="shared" ref="C24:C33" si="19">$J$7</f>
        <v>906</v>
      </c>
      <c r="D24" s="110"/>
      <c r="E24" s="6"/>
      <c r="F24" s="6"/>
      <c r="G24" s="6"/>
      <c r="H24" s="6"/>
      <c r="I24" s="6"/>
      <c r="J24" s="58">
        <f>SUM(J$9:J23)/$F$7</f>
        <v>23.339829895041621</v>
      </c>
    </row>
    <row r="25" spans="1:10" hidden="1" outlineLevel="1" x14ac:dyDescent="0.25">
      <c r="A25" s="109" t="s">
        <v>29</v>
      </c>
      <c r="B25" s="8" t="s">
        <v>95</v>
      </c>
      <c r="C25" s="21">
        <f t="shared" si="19"/>
        <v>906</v>
      </c>
      <c r="D25" s="110"/>
      <c r="E25" s="6"/>
      <c r="F25" s="6"/>
      <c r="G25" s="6"/>
      <c r="H25" s="6"/>
      <c r="I25" s="6"/>
      <c r="J25" s="58">
        <f>SUM(J$9:J24)/$F$7</f>
        <v>23.382066286455014</v>
      </c>
    </row>
    <row r="26" spans="1:10" hidden="1" outlineLevel="1" x14ac:dyDescent="0.25">
      <c r="A26" s="109" t="s">
        <v>29</v>
      </c>
      <c r="B26" s="8" t="s">
        <v>95</v>
      </c>
      <c r="C26" s="21">
        <f t="shared" si="19"/>
        <v>906</v>
      </c>
      <c r="D26" s="110"/>
      <c r="E26" s="6"/>
      <c r="F26" s="6"/>
      <c r="G26" s="6"/>
      <c r="H26" s="6"/>
      <c r="I26" s="6"/>
      <c r="J26" s="58">
        <f>SUM(J$9:J25)/$F$7</f>
        <v>23.42437910999185</v>
      </c>
    </row>
    <row r="27" spans="1:10" hidden="1" outlineLevel="1" x14ac:dyDescent="0.25">
      <c r="A27" s="109" t="s">
        <v>29</v>
      </c>
      <c r="B27" s="8" t="s">
        <v>95</v>
      </c>
      <c r="C27" s="21">
        <f t="shared" si="19"/>
        <v>906</v>
      </c>
      <c r="D27" s="110"/>
      <c r="E27" s="6"/>
      <c r="F27" s="6"/>
      <c r="G27" s="6"/>
      <c r="H27" s="6"/>
      <c r="I27" s="6"/>
      <c r="J27" s="58">
        <f>SUM(J$9:J26)/$F$7</f>
        <v>23.466768503965778</v>
      </c>
    </row>
    <row r="28" spans="1:10" hidden="1" outlineLevel="1" x14ac:dyDescent="0.25">
      <c r="A28" s="109" t="s">
        <v>29</v>
      </c>
      <c r="B28" s="8" t="s">
        <v>95</v>
      </c>
      <c r="C28" s="21">
        <f t="shared" si="19"/>
        <v>906</v>
      </c>
      <c r="D28" s="110"/>
      <c r="E28" s="6"/>
      <c r="F28" s="6"/>
      <c r="G28" s="6"/>
      <c r="H28" s="6"/>
      <c r="I28" s="6"/>
      <c r="J28" s="58">
        <f>SUM(J$9:J27)/$F$7</f>
        <v>23.509234606940741</v>
      </c>
    </row>
    <row r="29" spans="1:10" hidden="1" outlineLevel="1" x14ac:dyDescent="0.25">
      <c r="A29" s="109" t="s">
        <v>29</v>
      </c>
      <c r="B29" s="8" t="s">
        <v>95</v>
      </c>
      <c r="C29" s="21">
        <f t="shared" si="19"/>
        <v>906</v>
      </c>
      <c r="D29" s="110"/>
      <c r="E29" s="6"/>
      <c r="F29" s="6"/>
      <c r="G29" s="6"/>
      <c r="H29" s="6"/>
      <c r="I29" s="6"/>
      <c r="J29" s="58">
        <f>SUM(J$9:J28)/$F$7</f>
        <v>23.551777557731445</v>
      </c>
    </row>
    <row r="30" spans="1:10" hidden="1" outlineLevel="1" x14ac:dyDescent="0.25">
      <c r="A30" s="109" t="s">
        <v>29</v>
      </c>
      <c r="B30" s="8" t="s">
        <v>95</v>
      </c>
      <c r="C30" s="21">
        <f t="shared" si="19"/>
        <v>906</v>
      </c>
      <c r="D30" s="110"/>
      <c r="E30" s="6"/>
      <c r="F30" s="6"/>
      <c r="G30" s="6"/>
      <c r="H30" s="6"/>
      <c r="I30" s="6"/>
      <c r="J30" s="58">
        <f>SUM(J$9:J29)/$F$7</f>
        <v>23.594397495403776</v>
      </c>
    </row>
    <row r="31" spans="1:10" hidden="1" outlineLevel="1" x14ac:dyDescent="0.25">
      <c r="A31" s="109" t="s">
        <v>29</v>
      </c>
      <c r="B31" s="8" t="s">
        <v>95</v>
      </c>
      <c r="C31" s="21">
        <f t="shared" si="19"/>
        <v>906</v>
      </c>
      <c r="D31" s="110"/>
      <c r="E31" s="6"/>
      <c r="F31" s="6"/>
      <c r="G31" s="6"/>
      <c r="H31" s="6"/>
      <c r="I31" s="6"/>
      <c r="J31" s="58">
        <f>SUM(J$9:J30)/$F$7</f>
        <v>23.637094559275301</v>
      </c>
    </row>
    <row r="32" spans="1:10" hidden="1" outlineLevel="1" x14ac:dyDescent="0.25">
      <c r="A32" s="109" t="s">
        <v>29</v>
      </c>
      <c r="B32" s="8" t="s">
        <v>95</v>
      </c>
      <c r="C32" s="21">
        <f t="shared" si="19"/>
        <v>906</v>
      </c>
      <c r="D32" s="110"/>
      <c r="E32" s="6"/>
      <c r="F32" s="6"/>
      <c r="G32" s="6"/>
      <c r="H32" s="6"/>
      <c r="I32" s="6"/>
      <c r="J32" s="58">
        <f>SUM(J$9:J31)/$F$7</f>
        <v>23.679868888915685</v>
      </c>
    </row>
    <row r="33" spans="1:10" hidden="1" outlineLevel="1" x14ac:dyDescent="0.25">
      <c r="A33" s="109"/>
      <c r="B33" s="8" t="s">
        <v>95</v>
      </c>
      <c r="C33" s="21">
        <f t="shared" si="19"/>
        <v>906</v>
      </c>
      <c r="D33" s="110"/>
      <c r="E33" s="6"/>
      <c r="F33" s="6"/>
      <c r="G33" s="6"/>
      <c r="H33" s="6"/>
      <c r="I33" s="6"/>
      <c r="J33" s="58">
        <f>SUM(J$9:J32)/$F$7</f>
        <v>23.722720624147165</v>
      </c>
    </row>
    <row r="34" spans="1:10" hidden="1" outlineLevel="1" x14ac:dyDescent="0.25">
      <c r="A34" s="109"/>
      <c r="B34" s="8" t="s">
        <v>95</v>
      </c>
      <c r="C34" s="21">
        <f>$J$7</f>
        <v>906</v>
      </c>
      <c r="D34" s="105"/>
      <c r="E34" s="6"/>
      <c r="F34" s="6"/>
      <c r="G34" s="6"/>
      <c r="H34" s="6"/>
      <c r="I34" s="6"/>
      <c r="J34" s="58">
        <f>SUM(J$9:J33)/$F$7</f>
        <v>23.765649905045006</v>
      </c>
    </row>
    <row r="35" spans="1:10" collapsed="1" x14ac:dyDescent="0.25">
      <c r="A35" s="105"/>
      <c r="B35" s="105"/>
      <c r="C35" s="105"/>
      <c r="D35" s="105"/>
      <c r="E35" s="105"/>
      <c r="F35" s="105"/>
      <c r="G35" s="105"/>
      <c r="H35" s="105"/>
      <c r="I35" s="105"/>
      <c r="J35" s="105"/>
    </row>
    <row r="36" spans="1:10" ht="18.75" x14ac:dyDescent="0.3">
      <c r="A36" s="339"/>
      <c r="B36" s="339"/>
      <c r="C36" s="339"/>
      <c r="D36" s="339"/>
      <c r="E36" s="91" t="s">
        <v>54</v>
      </c>
      <c r="F36" s="99">
        <f>J36-H36</f>
        <v>552.6</v>
      </c>
      <c r="G36" s="105" t="s">
        <v>97</v>
      </c>
      <c r="H36" s="38">
        <f>H7</f>
        <v>353.4</v>
      </c>
      <c r="I36" s="105" t="s">
        <v>98</v>
      </c>
      <c r="J36" s="59">
        <f>J7</f>
        <v>906</v>
      </c>
    </row>
    <row r="37" spans="1:10" x14ac:dyDescent="0.25">
      <c r="A37" s="109"/>
      <c r="B37" s="109" t="s">
        <v>7</v>
      </c>
      <c r="C37" s="109" t="s">
        <v>47</v>
      </c>
      <c r="D37" s="109" t="s">
        <v>24</v>
      </c>
      <c r="E37" s="109" t="s">
        <v>49</v>
      </c>
      <c r="F37" s="109" t="s">
        <v>50</v>
      </c>
      <c r="G37" s="109" t="s">
        <v>50</v>
      </c>
      <c r="H37" s="109" t="s">
        <v>51</v>
      </c>
      <c r="I37" s="109" t="s">
        <v>52</v>
      </c>
      <c r="J37" s="16" t="s">
        <v>53</v>
      </c>
    </row>
    <row r="38" spans="1:10" x14ac:dyDescent="0.25">
      <c r="A38" s="109"/>
      <c r="B38" s="8" t="s">
        <v>96</v>
      </c>
      <c r="C38" s="12">
        <f>$H36</f>
        <v>353.4</v>
      </c>
      <c r="D38" s="12"/>
      <c r="E38" s="327">
        <f>IF(C39=C38,(C39-C38)/2, C39-C38)</f>
        <v>0</v>
      </c>
      <c r="F38" s="327">
        <f t="shared" ref="F38" si="20">E38+D38</f>
        <v>0</v>
      </c>
      <c r="G38" s="327">
        <f>IF(C39&gt;=J36,D39,0)</f>
        <v>0</v>
      </c>
      <c r="H38" s="13">
        <f>(G38+F38)/2</f>
        <v>0</v>
      </c>
      <c r="I38" s="13">
        <f>E38</f>
        <v>0</v>
      </c>
      <c r="J38" s="17">
        <f>H38*I38</f>
        <v>0</v>
      </c>
    </row>
    <row r="39" spans="1:10" x14ac:dyDescent="0.25">
      <c r="A39" s="109" t="s">
        <v>14</v>
      </c>
      <c r="B39" s="306" t="s">
        <v>153</v>
      </c>
      <c r="C39" s="306">
        <v>353.4</v>
      </c>
      <c r="D39" s="307">
        <v>9</v>
      </c>
      <c r="E39" s="24">
        <f t="shared" ref="E39:E44" si="21">IF(C40=0,"",(C40-C39)/2)</f>
        <v>8</v>
      </c>
      <c r="F39" s="24">
        <f>E39+D39</f>
        <v>17</v>
      </c>
      <c r="G39" s="24">
        <f>E39+D40</f>
        <v>8</v>
      </c>
      <c r="H39" s="24">
        <f>((G39+F39)/2)/2</f>
        <v>6.25</v>
      </c>
      <c r="I39" s="24">
        <f>E39*2</f>
        <v>16</v>
      </c>
      <c r="J39" s="25">
        <f>H39*I39</f>
        <v>100</v>
      </c>
    </row>
    <row r="40" spans="1:10" x14ac:dyDescent="0.25">
      <c r="A40" s="109" t="s">
        <v>14</v>
      </c>
      <c r="B40" s="306" t="s">
        <v>154</v>
      </c>
      <c r="C40" s="307">
        <v>369.4</v>
      </c>
      <c r="D40" s="307">
        <v>0</v>
      </c>
      <c r="E40" s="24">
        <f t="shared" si="21"/>
        <v>15.950000000000017</v>
      </c>
      <c r="F40" s="24">
        <f>E40+D40</f>
        <v>15.950000000000017</v>
      </c>
      <c r="G40" s="24">
        <f t="shared" ref="G40:G46" si="22">E40+D41</f>
        <v>15.950000000000017</v>
      </c>
      <c r="H40" s="24">
        <f t="shared" ref="H40:H46" si="23">((G40+F40)/2)/2</f>
        <v>7.9750000000000085</v>
      </c>
      <c r="I40" s="24">
        <f t="shared" ref="I40:I46" si="24">E40*2</f>
        <v>31.900000000000034</v>
      </c>
      <c r="J40" s="25">
        <f t="shared" ref="J40:J46" si="25">H40*I40</f>
        <v>254.40250000000054</v>
      </c>
    </row>
    <row r="41" spans="1:10" x14ac:dyDescent="0.25">
      <c r="A41" s="109" t="s">
        <v>14</v>
      </c>
      <c r="B41" s="306" t="s">
        <v>155</v>
      </c>
      <c r="C41" s="307">
        <v>401.3</v>
      </c>
      <c r="D41" s="307">
        <v>0</v>
      </c>
      <c r="E41" s="24">
        <f t="shared" si="21"/>
        <v>0</v>
      </c>
      <c r="F41" s="24">
        <f>E41+D41</f>
        <v>0</v>
      </c>
      <c r="G41" s="24">
        <f t="shared" si="22"/>
        <v>24</v>
      </c>
      <c r="H41" s="24">
        <f t="shared" si="23"/>
        <v>6</v>
      </c>
      <c r="I41" s="24">
        <f t="shared" si="24"/>
        <v>0</v>
      </c>
      <c r="J41" s="25">
        <f t="shared" si="25"/>
        <v>0</v>
      </c>
    </row>
    <row r="42" spans="1:10" x14ac:dyDescent="0.25">
      <c r="A42" s="109" t="s">
        <v>14</v>
      </c>
      <c r="B42" s="306" t="s">
        <v>163</v>
      </c>
      <c r="C42" s="307">
        <v>401.3</v>
      </c>
      <c r="D42" s="307">
        <v>24</v>
      </c>
      <c r="E42" s="24">
        <f t="shared" si="21"/>
        <v>17.549999999999983</v>
      </c>
      <c r="F42" s="24">
        <f>E42+D42</f>
        <v>41.549999999999983</v>
      </c>
      <c r="G42" s="24">
        <f t="shared" si="22"/>
        <v>54.549999999999983</v>
      </c>
      <c r="H42" s="24">
        <f t="shared" si="23"/>
        <v>24.024999999999991</v>
      </c>
      <c r="I42" s="24">
        <f t="shared" si="24"/>
        <v>35.099999999999966</v>
      </c>
      <c r="J42" s="25">
        <f t="shared" si="25"/>
        <v>843.27749999999889</v>
      </c>
    </row>
    <row r="43" spans="1:10" x14ac:dyDescent="0.25">
      <c r="A43" s="109" t="s">
        <v>14</v>
      </c>
      <c r="B43" s="307" t="s">
        <v>156</v>
      </c>
      <c r="C43" s="306">
        <v>436.4</v>
      </c>
      <c r="D43" s="307">
        <v>37</v>
      </c>
      <c r="E43" s="24">
        <f t="shared" si="21"/>
        <v>4</v>
      </c>
      <c r="F43" s="24">
        <f>E43+D43</f>
        <v>41</v>
      </c>
      <c r="G43" s="24">
        <f t="shared" si="22"/>
        <v>4</v>
      </c>
      <c r="H43" s="24">
        <f t="shared" si="23"/>
        <v>11.25</v>
      </c>
      <c r="I43" s="24">
        <f t="shared" si="24"/>
        <v>8</v>
      </c>
      <c r="J43" s="25">
        <f t="shared" si="25"/>
        <v>90</v>
      </c>
    </row>
    <row r="44" spans="1:10" x14ac:dyDescent="0.25">
      <c r="A44" s="109" t="s">
        <v>14</v>
      </c>
      <c r="B44" s="306" t="s">
        <v>157</v>
      </c>
      <c r="C44" s="307">
        <v>444.4</v>
      </c>
      <c r="D44" s="307">
        <v>0</v>
      </c>
      <c r="E44" s="24">
        <f t="shared" si="21"/>
        <v>15.900000000000006</v>
      </c>
      <c r="F44" s="24">
        <f t="shared" ref="F44:F46" si="26">E44+D44</f>
        <v>15.900000000000006</v>
      </c>
      <c r="G44" s="24">
        <f t="shared" si="22"/>
        <v>15.900000000000006</v>
      </c>
      <c r="H44" s="24">
        <f t="shared" si="23"/>
        <v>7.9500000000000028</v>
      </c>
      <c r="I44" s="24">
        <f t="shared" si="24"/>
        <v>31.800000000000011</v>
      </c>
      <c r="J44" s="25">
        <f t="shared" si="25"/>
        <v>252.81000000000017</v>
      </c>
    </row>
    <row r="45" spans="1:10" x14ac:dyDescent="0.25">
      <c r="A45" s="109" t="s">
        <v>14</v>
      </c>
      <c r="B45" s="306" t="s">
        <v>536</v>
      </c>
      <c r="C45" s="307">
        <v>476.2</v>
      </c>
      <c r="D45" s="307">
        <v>0</v>
      </c>
      <c r="E45" s="24">
        <f>IF(C46=0,"",(C46-C45)/2)</f>
        <v>7.2000000000000171</v>
      </c>
      <c r="F45" s="24">
        <f t="shared" si="26"/>
        <v>7.2000000000000171</v>
      </c>
      <c r="G45" s="24">
        <f t="shared" si="22"/>
        <v>32.200000000000017</v>
      </c>
      <c r="H45" s="24">
        <f t="shared" si="23"/>
        <v>9.8500000000000085</v>
      </c>
      <c r="I45" s="24">
        <f t="shared" si="24"/>
        <v>14.400000000000034</v>
      </c>
      <c r="J45" s="25">
        <f t="shared" si="25"/>
        <v>141.84000000000046</v>
      </c>
    </row>
    <row r="46" spans="1:10" x14ac:dyDescent="0.25">
      <c r="A46" s="109" t="s">
        <v>14</v>
      </c>
      <c r="B46" s="306" t="s">
        <v>159</v>
      </c>
      <c r="C46" s="307">
        <v>490.6</v>
      </c>
      <c r="D46" s="307">
        <v>25</v>
      </c>
      <c r="E46" s="24">
        <f t="shared" ref="E46" si="27">IF(C47=0,"",(C47-C46)/2)</f>
        <v>36.899999999999977</v>
      </c>
      <c r="F46" s="24">
        <f t="shared" si="26"/>
        <v>61.899999999999977</v>
      </c>
      <c r="G46" s="24">
        <f t="shared" si="22"/>
        <v>56.899999999999977</v>
      </c>
      <c r="H46" s="24">
        <f t="shared" si="23"/>
        <v>29.699999999999989</v>
      </c>
      <c r="I46" s="24">
        <f t="shared" si="24"/>
        <v>73.799999999999955</v>
      </c>
      <c r="J46" s="25">
        <f t="shared" si="25"/>
        <v>2191.8599999999979</v>
      </c>
    </row>
    <row r="47" spans="1:10" x14ac:dyDescent="0.25">
      <c r="A47" s="109" t="s">
        <v>14</v>
      </c>
      <c r="B47" s="306" t="s">
        <v>538</v>
      </c>
      <c r="C47" s="307">
        <v>564.4</v>
      </c>
      <c r="D47" s="307">
        <v>20</v>
      </c>
      <c r="E47" s="317">
        <f t="shared" ref="E47:E50" si="28">IF(C48=0,"",(C48-C47)/2)</f>
        <v>32.25</v>
      </c>
      <c r="F47" s="317">
        <f t="shared" ref="F47:F50" si="29">E47+D47</f>
        <v>52.25</v>
      </c>
      <c r="G47" s="317">
        <f t="shared" ref="G47:G50" si="30">E47+D48</f>
        <v>46.45</v>
      </c>
      <c r="H47" s="317">
        <f t="shared" ref="H47:H50" si="31">((G47+F47)/2)/2</f>
        <v>24.675000000000001</v>
      </c>
      <c r="I47" s="317">
        <f t="shared" ref="I47:I50" si="32">E47*2</f>
        <v>64.5</v>
      </c>
      <c r="J47" s="318">
        <f t="shared" ref="J47:J50" si="33">H47*I47</f>
        <v>1591.5375000000001</v>
      </c>
    </row>
    <row r="48" spans="1:10" x14ac:dyDescent="0.25">
      <c r="A48" s="109" t="s">
        <v>14</v>
      </c>
      <c r="B48" s="306" t="s">
        <v>537</v>
      </c>
      <c r="C48" s="306">
        <v>628.9</v>
      </c>
      <c r="D48" s="307">
        <v>14.2</v>
      </c>
      <c r="E48" s="317">
        <f t="shared" si="28"/>
        <v>23.449999999999989</v>
      </c>
      <c r="F48" s="317">
        <f t="shared" si="29"/>
        <v>37.649999999999991</v>
      </c>
      <c r="G48" s="317">
        <f t="shared" si="30"/>
        <v>23.449999999999989</v>
      </c>
      <c r="H48" s="317">
        <f t="shared" si="31"/>
        <v>15.274999999999995</v>
      </c>
      <c r="I48" s="317">
        <f t="shared" si="32"/>
        <v>46.899999999999977</v>
      </c>
      <c r="J48" s="318">
        <f t="shared" si="33"/>
        <v>716.39749999999947</v>
      </c>
    </row>
    <row r="49" spans="1:10" x14ac:dyDescent="0.25">
      <c r="A49" s="109" t="s">
        <v>14</v>
      </c>
      <c r="B49" s="306" t="s">
        <v>160</v>
      </c>
      <c r="C49" s="307">
        <v>675.8</v>
      </c>
      <c r="D49" s="307">
        <v>0</v>
      </c>
      <c r="E49" s="317">
        <f t="shared" si="28"/>
        <v>35.100000000000023</v>
      </c>
      <c r="F49" s="317">
        <f t="shared" si="29"/>
        <v>35.100000000000023</v>
      </c>
      <c r="G49" s="317">
        <f t="shared" si="30"/>
        <v>85.000000000000028</v>
      </c>
      <c r="H49" s="317">
        <f t="shared" si="31"/>
        <v>30.025000000000013</v>
      </c>
      <c r="I49" s="317">
        <f t="shared" si="32"/>
        <v>70.200000000000045</v>
      </c>
      <c r="J49" s="318">
        <f t="shared" si="33"/>
        <v>2107.7550000000024</v>
      </c>
    </row>
    <row r="50" spans="1:10" x14ac:dyDescent="0.25">
      <c r="A50" s="109" t="s">
        <v>14</v>
      </c>
      <c r="B50" s="306" t="s">
        <v>539</v>
      </c>
      <c r="C50" s="306">
        <v>746</v>
      </c>
      <c r="D50" s="307">
        <v>49.9</v>
      </c>
      <c r="E50" s="317">
        <f t="shared" si="28"/>
        <v>25.5</v>
      </c>
      <c r="F50" s="317">
        <f t="shared" si="29"/>
        <v>75.400000000000006</v>
      </c>
      <c r="G50" s="317">
        <f t="shared" si="30"/>
        <v>25.5</v>
      </c>
      <c r="H50" s="317">
        <f t="shared" si="31"/>
        <v>25.225000000000001</v>
      </c>
      <c r="I50" s="317">
        <f t="shared" si="32"/>
        <v>51</v>
      </c>
      <c r="J50" s="318">
        <f t="shared" si="33"/>
        <v>1286.4750000000001</v>
      </c>
    </row>
    <row r="51" spans="1:10" x14ac:dyDescent="0.25">
      <c r="A51" s="109" t="s">
        <v>14</v>
      </c>
      <c r="B51" s="306" t="s">
        <v>162</v>
      </c>
      <c r="C51" s="307">
        <v>797</v>
      </c>
      <c r="D51" s="307">
        <v>0</v>
      </c>
      <c r="E51" s="312">
        <f t="shared" ref="E51" si="34">IF(C52=C51,(C52-C51)/2,C52-C51)</f>
        <v>109</v>
      </c>
      <c r="F51" s="312">
        <f t="shared" ref="F51" si="35">E51+D51</f>
        <v>109</v>
      </c>
      <c r="G51" s="312"/>
      <c r="H51" s="312">
        <f t="shared" ref="H51" si="36">(G51+F51)/2</f>
        <v>54.5</v>
      </c>
      <c r="I51" s="312">
        <f t="shared" ref="I51" si="37">E51</f>
        <v>109</v>
      </c>
      <c r="J51" s="314">
        <f t="shared" ref="J51" si="38">H51*I51</f>
        <v>5940.5</v>
      </c>
    </row>
    <row r="52" spans="1:10" x14ac:dyDescent="0.25">
      <c r="A52" s="109" t="s">
        <v>14</v>
      </c>
      <c r="B52" s="8" t="s">
        <v>95</v>
      </c>
      <c r="C52" s="21">
        <f t="shared" ref="C52:C62" si="39">$J$36</f>
        <v>906</v>
      </c>
      <c r="D52" s="110"/>
      <c r="E52" s="6"/>
      <c r="F52" s="6"/>
      <c r="G52" s="6"/>
      <c r="H52" s="6"/>
      <c r="I52" s="6"/>
      <c r="J52" s="58">
        <f>SUM(J$38:J51)/$F$36</f>
        <v>28.07972312703583</v>
      </c>
    </row>
    <row r="53" spans="1:10" hidden="1" outlineLevel="1" x14ac:dyDescent="0.25">
      <c r="A53" s="109" t="s">
        <v>14</v>
      </c>
      <c r="B53" s="8" t="s">
        <v>95</v>
      </c>
      <c r="C53" s="21">
        <f t="shared" si="39"/>
        <v>906</v>
      </c>
      <c r="D53" s="110"/>
      <c r="E53" s="6"/>
      <c r="F53" s="6"/>
      <c r="G53" s="6"/>
      <c r="H53" s="6"/>
      <c r="I53" s="6"/>
      <c r="J53" s="58">
        <f>SUM(J$38:J52)/$F$36</f>
        <v>28.130536958246534</v>
      </c>
    </row>
    <row r="54" spans="1:10" hidden="1" outlineLevel="1" x14ac:dyDescent="0.25">
      <c r="A54" s="109" t="s">
        <v>14</v>
      </c>
      <c r="B54" s="8" t="s">
        <v>95</v>
      </c>
      <c r="C54" s="21">
        <f t="shared" si="39"/>
        <v>906</v>
      </c>
      <c r="D54" s="110"/>
      <c r="E54" s="6"/>
      <c r="F54" s="6"/>
      <c r="G54" s="6"/>
      <c r="H54" s="6"/>
      <c r="I54" s="6"/>
      <c r="J54" s="58">
        <f>SUM(J$38:J53)/$F$36</f>
        <v>28.181442743549187</v>
      </c>
    </row>
    <row r="55" spans="1:10" hidden="1" outlineLevel="1" x14ac:dyDescent="0.25">
      <c r="A55" s="109" t="s">
        <v>14</v>
      </c>
      <c r="B55" s="8" t="s">
        <v>95</v>
      </c>
      <c r="C55" s="21">
        <f t="shared" si="39"/>
        <v>906</v>
      </c>
      <c r="D55" s="110"/>
      <c r="E55" s="6"/>
      <c r="F55" s="6"/>
      <c r="G55" s="6"/>
      <c r="H55" s="6"/>
      <c r="I55" s="6"/>
      <c r="J55" s="58">
        <f>SUM(J$38:J54)/$F$36</f>
        <v>28.232440649346415</v>
      </c>
    </row>
    <row r="56" spans="1:10" hidden="1" outlineLevel="1" x14ac:dyDescent="0.25">
      <c r="A56" s="109" t="s">
        <v>14</v>
      </c>
      <c r="B56" s="8" t="s">
        <v>95</v>
      </c>
      <c r="C56" s="21">
        <f t="shared" si="39"/>
        <v>906</v>
      </c>
      <c r="D56" s="110"/>
      <c r="E56" s="6"/>
      <c r="F56" s="6"/>
      <c r="G56" s="6"/>
      <c r="H56" s="6"/>
      <c r="I56" s="6"/>
      <c r="J56" s="58">
        <f>SUM(J$38:J55)/$F$36</f>
        <v>28.283530842341975</v>
      </c>
    </row>
    <row r="57" spans="1:10" hidden="1" outlineLevel="1" x14ac:dyDescent="0.25">
      <c r="A57" s="109" t="s">
        <v>14</v>
      </c>
      <c r="B57" s="8" t="s">
        <v>95</v>
      </c>
      <c r="C57" s="21">
        <f t="shared" si="39"/>
        <v>906</v>
      </c>
      <c r="D57" s="110"/>
      <c r="E57" s="6"/>
      <c r="F57" s="6"/>
      <c r="G57" s="6"/>
      <c r="H57" s="6"/>
      <c r="I57" s="6"/>
      <c r="J57" s="58">
        <f>SUM(J$38:J56)/$F$36</f>
        <v>28.33471348954129</v>
      </c>
    </row>
    <row r="58" spans="1:10" hidden="1" outlineLevel="1" x14ac:dyDescent="0.25">
      <c r="A58" s="109" t="s">
        <v>14</v>
      </c>
      <c r="B58" s="8" t="s">
        <v>95</v>
      </c>
      <c r="C58" s="21">
        <f t="shared" si="39"/>
        <v>906</v>
      </c>
      <c r="D58" s="110"/>
      <c r="E58" s="6"/>
      <c r="F58" s="6"/>
      <c r="G58" s="6"/>
      <c r="H58" s="6"/>
      <c r="I58" s="6"/>
      <c r="J58" s="58">
        <f>SUM(J$38:J57)/$F$36</f>
        <v>28.385988758252008</v>
      </c>
    </row>
    <row r="59" spans="1:10" hidden="1" outlineLevel="1" x14ac:dyDescent="0.25">
      <c r="A59" s="109" t="s">
        <v>14</v>
      </c>
      <c r="B59" s="8" t="s">
        <v>95</v>
      </c>
      <c r="C59" s="21">
        <f t="shared" si="39"/>
        <v>906</v>
      </c>
      <c r="D59" s="110"/>
      <c r="E59" s="6"/>
      <c r="F59" s="6"/>
      <c r="G59" s="6"/>
      <c r="H59" s="6"/>
      <c r="I59" s="6"/>
      <c r="J59" s="58">
        <f>SUM(J$38:J58)/$F$36</f>
        <v>28.437356816084527</v>
      </c>
    </row>
    <row r="60" spans="1:10" hidden="1" outlineLevel="1" x14ac:dyDescent="0.25">
      <c r="A60" s="109" t="s">
        <v>14</v>
      </c>
      <c r="B60" s="8" t="s">
        <v>95</v>
      </c>
      <c r="C60" s="21">
        <f t="shared" si="39"/>
        <v>906</v>
      </c>
      <c r="D60" s="110"/>
      <c r="E60" s="6"/>
      <c r="F60" s="6"/>
      <c r="G60" s="6"/>
      <c r="H60" s="6"/>
      <c r="I60" s="6"/>
      <c r="J60" s="58">
        <f>SUM(J$38:J59)/$F$36</f>
        <v>28.488817830952577</v>
      </c>
    </row>
    <row r="61" spans="1:10" hidden="1" outlineLevel="1" x14ac:dyDescent="0.25">
      <c r="A61" s="109" t="s">
        <v>14</v>
      </c>
      <c r="B61" s="8" t="s">
        <v>95</v>
      </c>
      <c r="C61" s="21">
        <f t="shared" si="39"/>
        <v>906</v>
      </c>
      <c r="D61" s="110"/>
      <c r="E61" s="6"/>
      <c r="F61" s="6"/>
      <c r="G61" s="6"/>
      <c r="H61" s="6"/>
      <c r="I61" s="6"/>
      <c r="J61" s="58">
        <f>SUM(J$38:J60)/$F$36</f>
        <v>28.540371971073736</v>
      </c>
    </row>
    <row r="62" spans="1:10" hidden="1" outlineLevel="1" x14ac:dyDescent="0.25">
      <c r="A62" s="109"/>
      <c r="B62" s="8" t="s">
        <v>95</v>
      </c>
      <c r="C62" s="21">
        <f t="shared" si="39"/>
        <v>906</v>
      </c>
      <c r="D62" s="110"/>
      <c r="E62" s="6"/>
      <c r="F62" s="6"/>
      <c r="G62" s="6"/>
      <c r="H62" s="6"/>
      <c r="I62" s="6"/>
      <c r="J62" s="58">
        <f>SUM(J$38:J61)/$F$36</f>
        <v>28.592019404969996</v>
      </c>
    </row>
    <row r="63" spans="1:10" hidden="1" outlineLevel="1" x14ac:dyDescent="0.25">
      <c r="A63" s="109"/>
      <c r="B63" s="8" t="s">
        <v>95</v>
      </c>
      <c r="C63" s="21">
        <f>$J$36</f>
        <v>906</v>
      </c>
      <c r="D63" s="105"/>
      <c r="E63" s="6"/>
      <c r="F63" s="6"/>
      <c r="G63" s="6"/>
      <c r="H63" s="6"/>
      <c r="I63" s="6"/>
      <c r="J63" s="58">
        <f>SUM(J$38:J62)/$F$36</f>
        <v>28.643760301468316</v>
      </c>
    </row>
    <row r="64" spans="1:10" collapsed="1" x14ac:dyDescent="0.25">
      <c r="A64" s="105"/>
      <c r="B64" s="105"/>
      <c r="C64" s="105"/>
      <c r="D64" s="105"/>
      <c r="E64" s="105"/>
      <c r="F64" s="105"/>
      <c r="G64" s="105"/>
      <c r="H64" s="105"/>
      <c r="I64" s="105"/>
      <c r="J64" s="105"/>
    </row>
    <row r="65" spans="1:10" ht="18.75" x14ac:dyDescent="0.3">
      <c r="A65" s="339"/>
      <c r="B65" s="339"/>
      <c r="C65" s="339"/>
      <c r="D65" s="339"/>
      <c r="E65" s="91" t="s">
        <v>54</v>
      </c>
      <c r="F65" s="99">
        <f>J65-H65</f>
        <v>552.6</v>
      </c>
      <c r="G65" s="105" t="s">
        <v>97</v>
      </c>
      <c r="H65" s="38">
        <f>H36</f>
        <v>353.4</v>
      </c>
      <c r="I65" s="105" t="s">
        <v>98</v>
      </c>
      <c r="J65" s="59">
        <f>J36</f>
        <v>906</v>
      </c>
    </row>
    <row r="66" spans="1:10" x14ac:dyDescent="0.25">
      <c r="A66" s="109"/>
      <c r="B66" s="109" t="s">
        <v>7</v>
      </c>
      <c r="C66" s="109" t="s">
        <v>47</v>
      </c>
      <c r="D66" s="109" t="s">
        <v>24</v>
      </c>
      <c r="E66" s="109" t="s">
        <v>49</v>
      </c>
      <c r="F66" s="109" t="s">
        <v>50</v>
      </c>
      <c r="G66" s="109" t="s">
        <v>50</v>
      </c>
      <c r="H66" s="109" t="s">
        <v>51</v>
      </c>
      <c r="I66" s="109" t="s">
        <v>52</v>
      </c>
      <c r="J66" s="16" t="s">
        <v>53</v>
      </c>
    </row>
    <row r="67" spans="1:10" x14ac:dyDescent="0.25">
      <c r="A67" s="109"/>
      <c r="B67" s="8" t="s">
        <v>96</v>
      </c>
      <c r="C67" s="12">
        <f>$H65</f>
        <v>353.4</v>
      </c>
      <c r="D67" s="12"/>
      <c r="E67" s="327">
        <f>IF(C68=C67,(C68-C67)/2, C68-C67)</f>
        <v>0</v>
      </c>
      <c r="F67" s="327">
        <f t="shared" ref="F67" si="40">E67+D67</f>
        <v>0</v>
      </c>
      <c r="G67" s="327">
        <f>IF(C68&gt;=J65,D68,0)</f>
        <v>0</v>
      </c>
      <c r="H67" s="13">
        <f>(G67+F67)/2</f>
        <v>0</v>
      </c>
      <c r="I67" s="13">
        <f>E67</f>
        <v>0</v>
      </c>
      <c r="J67" s="17">
        <f>H67*I67</f>
        <v>0</v>
      </c>
    </row>
    <row r="68" spans="1:10" x14ac:dyDescent="0.25">
      <c r="A68" s="109" t="s">
        <v>16</v>
      </c>
      <c r="B68" s="111" t="s">
        <v>165</v>
      </c>
      <c r="C68" s="113">
        <v>353.4</v>
      </c>
      <c r="D68" s="111">
        <v>71</v>
      </c>
      <c r="E68" s="24">
        <f t="shared" ref="E68:E70" si="41">IF(C69=0,"",(C69-C68)/2)</f>
        <v>0</v>
      </c>
      <c r="F68" s="24">
        <f>E68+D68</f>
        <v>71</v>
      </c>
      <c r="G68" s="24">
        <f>E68+D69</f>
        <v>57</v>
      </c>
      <c r="H68" s="24">
        <f>((G68+F68)/2)/2</f>
        <v>32</v>
      </c>
      <c r="I68" s="24">
        <f>E68*2</f>
        <v>0</v>
      </c>
      <c r="J68" s="25">
        <f>H68*I68</f>
        <v>0</v>
      </c>
    </row>
    <row r="69" spans="1:10" x14ac:dyDescent="0.25">
      <c r="A69" s="109" t="s">
        <v>16</v>
      </c>
      <c r="B69" s="110" t="s">
        <v>167</v>
      </c>
      <c r="C69" s="110">
        <v>353.4</v>
      </c>
      <c r="D69" s="111">
        <v>57</v>
      </c>
      <c r="E69" s="24">
        <f t="shared" si="41"/>
        <v>105.5</v>
      </c>
      <c r="F69" s="24">
        <f>E69+D69</f>
        <v>162.5</v>
      </c>
      <c r="G69" s="24">
        <f t="shared" ref="G69:G70" si="42">E69+D70</f>
        <v>200.5</v>
      </c>
      <c r="H69" s="24">
        <f t="shared" ref="H69:H70" si="43">((G69+F69)/2)/2</f>
        <v>90.75</v>
      </c>
      <c r="I69" s="24">
        <f t="shared" ref="I69:I70" si="44">E69*2</f>
        <v>211</v>
      </c>
      <c r="J69" s="25">
        <f t="shared" ref="J69:J70" si="45">H69*I69</f>
        <v>19148.25</v>
      </c>
    </row>
    <row r="70" spans="1:10" x14ac:dyDescent="0.25">
      <c r="A70" s="109" t="s">
        <v>16</v>
      </c>
      <c r="B70" s="110" t="s">
        <v>168</v>
      </c>
      <c r="C70" s="110">
        <v>564.4</v>
      </c>
      <c r="D70" s="110">
        <v>95</v>
      </c>
      <c r="E70" s="24">
        <f t="shared" si="41"/>
        <v>116.30000000000001</v>
      </c>
      <c r="F70" s="24">
        <f>E70+D70</f>
        <v>211.3</v>
      </c>
      <c r="G70" s="24">
        <f t="shared" si="42"/>
        <v>116.30000000000001</v>
      </c>
      <c r="H70" s="24">
        <f t="shared" si="43"/>
        <v>81.900000000000006</v>
      </c>
      <c r="I70" s="24">
        <f t="shared" si="44"/>
        <v>232.60000000000002</v>
      </c>
      <c r="J70" s="25">
        <f t="shared" si="45"/>
        <v>19049.940000000002</v>
      </c>
    </row>
    <row r="71" spans="1:10" x14ac:dyDescent="0.25">
      <c r="A71" s="109" t="s">
        <v>16</v>
      </c>
      <c r="B71" s="110" t="s">
        <v>150</v>
      </c>
      <c r="C71" s="110">
        <v>797</v>
      </c>
      <c r="D71" s="111">
        <v>0</v>
      </c>
      <c r="E71" s="13">
        <f t="shared" ref="E71" si="46">IF(C72=C71,(C72-C71)/2,C72-C71)</f>
        <v>109</v>
      </c>
      <c r="F71" s="13">
        <f t="shared" ref="F71" si="47">E71+D71</f>
        <v>109</v>
      </c>
      <c r="G71" s="13"/>
      <c r="H71" s="13">
        <f t="shared" ref="H71" si="48">(G71+F71)/2</f>
        <v>54.5</v>
      </c>
      <c r="I71" s="13">
        <f t="shared" ref="I71" si="49">E71</f>
        <v>109</v>
      </c>
      <c r="J71" s="17">
        <f t="shared" ref="J71" si="50">H71*I71</f>
        <v>5940.5</v>
      </c>
    </row>
    <row r="72" spans="1:10" x14ac:dyDescent="0.25">
      <c r="A72" s="109" t="s">
        <v>16</v>
      </c>
      <c r="B72" s="8" t="s">
        <v>95</v>
      </c>
      <c r="C72" s="21">
        <f t="shared" ref="C72:C78" si="51">$J$65</f>
        <v>906</v>
      </c>
      <c r="D72" s="110"/>
      <c r="E72" s="6"/>
      <c r="F72" s="6"/>
      <c r="G72" s="6"/>
      <c r="H72" s="6"/>
      <c r="I72" s="6"/>
      <c r="J72" s="58">
        <f>SUM(J$67:J71)/$F$65</f>
        <v>79.87457473760405</v>
      </c>
    </row>
    <row r="73" spans="1:10" hidden="1" outlineLevel="1" x14ac:dyDescent="0.25">
      <c r="A73" s="109" t="s">
        <v>16</v>
      </c>
      <c r="B73" s="8" t="s">
        <v>95</v>
      </c>
      <c r="C73" s="21">
        <f t="shared" si="51"/>
        <v>906</v>
      </c>
      <c r="D73" s="110"/>
      <c r="E73" s="6"/>
      <c r="F73" s="6"/>
      <c r="G73" s="6"/>
      <c r="H73" s="6"/>
      <c r="I73" s="6"/>
      <c r="J73" s="58">
        <f>SUM(J$67:J72)/$F$65</f>
        <v>80.019117941979019</v>
      </c>
    </row>
    <row r="74" spans="1:10" hidden="1" outlineLevel="1" x14ac:dyDescent="0.25">
      <c r="A74" s="109" t="s">
        <v>16</v>
      </c>
      <c r="B74" s="8" t="s">
        <v>95</v>
      </c>
      <c r="C74" s="21">
        <f t="shared" si="51"/>
        <v>906</v>
      </c>
      <c r="D74" s="110"/>
      <c r="E74" s="6"/>
      <c r="F74" s="6"/>
      <c r="G74" s="6"/>
      <c r="H74" s="6"/>
      <c r="I74" s="6"/>
      <c r="J74" s="58">
        <f>SUM(J$67:J73)/$F$65</f>
        <v>80.163922715670608</v>
      </c>
    </row>
    <row r="75" spans="1:10" hidden="1" outlineLevel="1" x14ac:dyDescent="0.25">
      <c r="A75" s="109" t="s">
        <v>16</v>
      </c>
      <c r="B75" s="8" t="s">
        <v>95</v>
      </c>
      <c r="C75" s="21">
        <f t="shared" si="51"/>
        <v>906</v>
      </c>
      <c r="D75" s="110"/>
      <c r="E75" s="6"/>
      <c r="F75" s="6"/>
      <c r="G75" s="6"/>
      <c r="H75" s="6"/>
      <c r="I75" s="6"/>
      <c r="J75" s="58">
        <f>SUM(J$67:J74)/$F$65</f>
        <v>80.308989532021812</v>
      </c>
    </row>
    <row r="76" spans="1:10" hidden="1" outlineLevel="1" x14ac:dyDescent="0.25">
      <c r="A76" s="109" t="s">
        <v>16</v>
      </c>
      <c r="B76" s="8" t="s">
        <v>95</v>
      </c>
      <c r="C76" s="21">
        <f t="shared" si="51"/>
        <v>906</v>
      </c>
      <c r="D76" s="110"/>
      <c r="E76" s="6"/>
      <c r="F76" s="6"/>
      <c r="G76" s="6"/>
      <c r="H76" s="6"/>
      <c r="I76" s="6"/>
      <c r="J76" s="58">
        <f>SUM(J$67:J75)/$F$65</f>
        <v>80.454318865232125</v>
      </c>
    </row>
    <row r="77" spans="1:10" hidden="1" outlineLevel="1" x14ac:dyDescent="0.25">
      <c r="A77" s="109" t="s">
        <v>16</v>
      </c>
      <c r="B77" s="8" t="s">
        <v>95</v>
      </c>
      <c r="C77" s="21">
        <f t="shared" si="51"/>
        <v>906</v>
      </c>
      <c r="D77" s="110"/>
      <c r="E77" s="6"/>
      <c r="F77" s="6"/>
      <c r="G77" s="6"/>
      <c r="H77" s="6"/>
      <c r="I77" s="6"/>
      <c r="J77" s="58">
        <f>SUM(J$67:J76)/$F$65</f>
        <v>80.599911190359222</v>
      </c>
    </row>
    <row r="78" spans="1:10" hidden="1" outlineLevel="1" x14ac:dyDescent="0.25">
      <c r="A78" s="109" t="s">
        <v>16</v>
      </c>
      <c r="B78" s="8" t="s">
        <v>95</v>
      </c>
      <c r="C78" s="21">
        <f t="shared" si="51"/>
        <v>906</v>
      </c>
      <c r="D78" s="110"/>
      <c r="E78" s="6"/>
      <c r="F78" s="6"/>
      <c r="G78" s="6"/>
      <c r="H78" s="6"/>
      <c r="I78" s="6"/>
      <c r="J78" s="58">
        <f>SUM(J$67:J77)/$F$65</f>
        <v>80.745766983320422</v>
      </c>
    </row>
    <row r="79" spans="1:10" hidden="1" outlineLevel="1" x14ac:dyDescent="0.25">
      <c r="A79" s="109" t="s">
        <v>16</v>
      </c>
      <c r="B79" s="8" t="s">
        <v>95</v>
      </c>
      <c r="C79" s="21">
        <f t="shared" ref="C79:C91" si="52">$J$65</f>
        <v>906</v>
      </c>
      <c r="D79" s="110"/>
      <c r="E79" s="6"/>
      <c r="F79" s="6"/>
      <c r="G79" s="6"/>
      <c r="H79" s="6"/>
      <c r="I79" s="6"/>
      <c r="J79" s="58">
        <f>SUM(J$67:J78)/$F$65</f>
        <v>80.891886720894291</v>
      </c>
    </row>
    <row r="80" spans="1:10" hidden="1" outlineLevel="1" x14ac:dyDescent="0.25">
      <c r="A80" s="109" t="s">
        <v>16</v>
      </c>
      <c r="B80" s="8" t="s">
        <v>95</v>
      </c>
      <c r="C80" s="21">
        <f t="shared" si="52"/>
        <v>906</v>
      </c>
      <c r="D80" s="110"/>
      <c r="E80" s="6"/>
      <c r="F80" s="6"/>
      <c r="G80" s="6"/>
      <c r="H80" s="6"/>
      <c r="I80" s="6"/>
      <c r="J80" s="58">
        <f>SUM(J$67:J79)/$F$65</f>
        <v>81.03827088072218</v>
      </c>
    </row>
    <row r="81" spans="1:10" hidden="1" outlineLevel="1" x14ac:dyDescent="0.25">
      <c r="A81" s="109" t="s">
        <v>16</v>
      </c>
      <c r="B81" s="8" t="s">
        <v>95</v>
      </c>
      <c r="C81" s="21">
        <f t="shared" si="52"/>
        <v>906</v>
      </c>
      <c r="D81" s="110"/>
      <c r="E81" s="6"/>
      <c r="F81" s="6"/>
      <c r="G81" s="6"/>
      <c r="H81" s="6"/>
      <c r="I81" s="6"/>
      <c r="J81" s="58">
        <f>SUM(J$67:J80)/$F$65</f>
        <v>81.184919941309815</v>
      </c>
    </row>
    <row r="82" spans="1:10" hidden="1" outlineLevel="1" x14ac:dyDescent="0.25">
      <c r="A82" s="109" t="s">
        <v>16</v>
      </c>
      <c r="B82" s="8" t="s">
        <v>95</v>
      </c>
      <c r="C82" s="21">
        <f t="shared" si="52"/>
        <v>906</v>
      </c>
      <c r="D82" s="110"/>
      <c r="E82" s="6"/>
      <c r="F82" s="6"/>
      <c r="G82" s="6"/>
      <c r="H82" s="6"/>
      <c r="I82" s="6"/>
      <c r="J82" s="58">
        <f>SUM(J$67:J81)/$F$65</f>
        <v>81.331834382028802</v>
      </c>
    </row>
    <row r="83" spans="1:10" hidden="1" outlineLevel="1" x14ac:dyDescent="0.25">
      <c r="A83" s="109" t="s">
        <v>16</v>
      </c>
      <c r="B83" s="8" t="s">
        <v>95</v>
      </c>
      <c r="C83" s="21">
        <f t="shared" si="52"/>
        <v>906</v>
      </c>
      <c r="D83" s="110"/>
      <c r="E83" s="6"/>
      <c r="F83" s="6"/>
      <c r="G83" s="6"/>
      <c r="H83" s="6"/>
      <c r="I83" s="6"/>
      <c r="J83" s="58">
        <f>SUM(J$67:J82)/$F$65</f>
        <v>81.479014683118251</v>
      </c>
    </row>
    <row r="84" spans="1:10" hidden="1" outlineLevel="1" x14ac:dyDescent="0.25">
      <c r="A84" s="109" t="s">
        <v>16</v>
      </c>
      <c r="B84" s="8" t="s">
        <v>95</v>
      </c>
      <c r="C84" s="21">
        <f t="shared" si="52"/>
        <v>906</v>
      </c>
      <c r="D84" s="110"/>
      <c r="E84" s="6"/>
      <c r="F84" s="6"/>
      <c r="G84" s="6"/>
      <c r="H84" s="6"/>
      <c r="I84" s="6"/>
      <c r="J84" s="58">
        <f>SUM(J$67:J83)/$F$65</f>
        <v>81.626461325686307</v>
      </c>
    </row>
    <row r="85" spans="1:10" hidden="1" outlineLevel="1" x14ac:dyDescent="0.25">
      <c r="A85" s="109" t="s">
        <v>16</v>
      </c>
      <c r="B85" s="8" t="s">
        <v>95</v>
      </c>
      <c r="C85" s="21">
        <f t="shared" si="52"/>
        <v>906</v>
      </c>
      <c r="D85" s="110"/>
      <c r="E85" s="6"/>
      <c r="F85" s="6"/>
      <c r="G85" s="6"/>
      <c r="H85" s="6"/>
      <c r="I85" s="6"/>
      <c r="J85" s="58">
        <f>SUM(J$67:J84)/$F$65</f>
        <v>81.7741747917118</v>
      </c>
    </row>
    <row r="86" spans="1:10" hidden="1" outlineLevel="1" x14ac:dyDescent="0.25">
      <c r="A86" s="109" t="s">
        <v>16</v>
      </c>
      <c r="B86" s="8" t="s">
        <v>95</v>
      </c>
      <c r="C86" s="21">
        <f t="shared" si="52"/>
        <v>906</v>
      </c>
      <c r="D86" s="110"/>
      <c r="E86" s="6"/>
      <c r="F86" s="6"/>
      <c r="G86" s="6"/>
      <c r="H86" s="6"/>
      <c r="I86" s="6"/>
      <c r="J86" s="58">
        <f>SUM(J$67:J85)/$F$65</f>
        <v>81.922155564045696</v>
      </c>
    </row>
    <row r="87" spans="1:10" hidden="1" outlineLevel="1" x14ac:dyDescent="0.25">
      <c r="A87" s="109" t="s">
        <v>16</v>
      </c>
      <c r="B87" s="8" t="s">
        <v>95</v>
      </c>
      <c r="C87" s="21">
        <f t="shared" si="52"/>
        <v>906</v>
      </c>
      <c r="D87" s="110"/>
      <c r="E87" s="6"/>
      <c r="F87" s="6"/>
      <c r="G87" s="6"/>
      <c r="H87" s="6"/>
      <c r="I87" s="6"/>
      <c r="J87" s="58">
        <f>SUM(J$67:J86)/$F$65</f>
        <v>82.070404126412768</v>
      </c>
    </row>
    <row r="88" spans="1:10" hidden="1" outlineLevel="1" x14ac:dyDescent="0.25">
      <c r="A88" s="109" t="s">
        <v>16</v>
      </c>
      <c r="B88" s="8" t="s">
        <v>95</v>
      </c>
      <c r="C88" s="21">
        <f t="shared" si="52"/>
        <v>906</v>
      </c>
      <c r="D88" s="110"/>
      <c r="E88" s="6"/>
      <c r="F88" s="6"/>
      <c r="G88" s="6"/>
      <c r="H88" s="6"/>
      <c r="I88" s="6"/>
      <c r="J88" s="58">
        <f>SUM(J$67:J87)/$F$65</f>
        <v>82.218920963413154</v>
      </c>
    </row>
    <row r="89" spans="1:10" hidden="1" outlineLevel="1" x14ac:dyDescent="0.25">
      <c r="A89" s="109" t="s">
        <v>16</v>
      </c>
      <c r="B89" s="8" t="s">
        <v>95</v>
      </c>
      <c r="C89" s="21">
        <f t="shared" si="52"/>
        <v>906</v>
      </c>
      <c r="D89" s="110"/>
      <c r="E89" s="6"/>
      <c r="F89" s="6"/>
      <c r="G89" s="6"/>
      <c r="H89" s="6"/>
      <c r="I89" s="6"/>
      <c r="J89" s="58">
        <f>SUM(J$67:J88)/$F$65</f>
        <v>82.367706560523928</v>
      </c>
    </row>
    <row r="90" spans="1:10" hidden="1" outlineLevel="1" x14ac:dyDescent="0.25">
      <c r="A90" s="109" t="s">
        <v>16</v>
      </c>
      <c r="B90" s="8" t="s">
        <v>95</v>
      </c>
      <c r="C90" s="21">
        <f t="shared" si="52"/>
        <v>906</v>
      </c>
      <c r="D90" s="110"/>
      <c r="E90" s="6"/>
      <c r="F90" s="6"/>
      <c r="G90" s="6"/>
      <c r="H90" s="6"/>
      <c r="I90" s="6"/>
      <c r="J90" s="58">
        <f>SUM(J$67:J89)/$F$65</f>
        <v>82.516761404100706</v>
      </c>
    </row>
    <row r="91" spans="1:10" hidden="1" outlineLevel="1" x14ac:dyDescent="0.25">
      <c r="A91" s="109" t="s">
        <v>16</v>
      </c>
      <c r="B91" s="8" t="s">
        <v>95</v>
      </c>
      <c r="C91" s="21">
        <f t="shared" si="52"/>
        <v>906</v>
      </c>
      <c r="D91" s="110"/>
      <c r="E91" s="6"/>
      <c r="F91" s="6"/>
      <c r="G91" s="6"/>
      <c r="H91" s="6"/>
      <c r="I91" s="6"/>
      <c r="J91" s="58">
        <f>SUM(J$67:J90)/$F$65</f>
        <v>82.666085981379197</v>
      </c>
    </row>
    <row r="92" spans="1:10" hidden="1" outlineLevel="1" x14ac:dyDescent="0.25">
      <c r="A92" s="109"/>
      <c r="B92" s="8" t="s">
        <v>95</v>
      </c>
      <c r="C92" s="21">
        <f>$J$65</f>
        <v>906</v>
      </c>
      <c r="D92" s="105"/>
      <c r="E92" s="6"/>
      <c r="F92" s="6"/>
      <c r="G92" s="6"/>
      <c r="H92" s="6"/>
      <c r="I92" s="6"/>
      <c r="J92" s="58">
        <f>SUM(J$67:J91)/$F$65</f>
        <v>82.815680780476882</v>
      </c>
    </row>
    <row r="93" spans="1:10" collapsed="1" x14ac:dyDescent="0.25">
      <c r="A93" s="105"/>
      <c r="B93" s="105"/>
      <c r="C93" s="105"/>
      <c r="D93" s="105"/>
      <c r="E93" s="105"/>
      <c r="F93" s="105"/>
      <c r="G93" s="105"/>
      <c r="H93" s="105"/>
      <c r="I93" s="105"/>
      <c r="J93" s="105"/>
    </row>
    <row r="94" spans="1:10" ht="18.75" x14ac:dyDescent="0.3">
      <c r="A94" s="339"/>
      <c r="B94" s="339"/>
      <c r="C94" s="339"/>
      <c r="D94" s="339"/>
      <c r="E94" s="91" t="s">
        <v>54</v>
      </c>
      <c r="F94" s="99">
        <f>J94-H94</f>
        <v>552.6</v>
      </c>
      <c r="G94" s="105" t="s">
        <v>97</v>
      </c>
      <c r="H94" s="38">
        <f>H65</f>
        <v>353.4</v>
      </c>
      <c r="I94" s="105" t="s">
        <v>98</v>
      </c>
      <c r="J94" s="59">
        <f>J65</f>
        <v>906</v>
      </c>
    </row>
    <row r="95" spans="1:10" x14ac:dyDescent="0.25">
      <c r="A95" s="109"/>
      <c r="B95" s="109" t="s">
        <v>7</v>
      </c>
      <c r="C95" s="109" t="s">
        <v>47</v>
      </c>
      <c r="D95" s="109" t="s">
        <v>24</v>
      </c>
      <c r="E95" s="109" t="s">
        <v>49</v>
      </c>
      <c r="F95" s="109" t="s">
        <v>50</v>
      </c>
      <c r="G95" s="109" t="s">
        <v>50</v>
      </c>
      <c r="H95" s="109" t="s">
        <v>51</v>
      </c>
      <c r="I95" s="109" t="s">
        <v>52</v>
      </c>
      <c r="J95" s="16" t="s">
        <v>53</v>
      </c>
    </row>
    <row r="96" spans="1:10" x14ac:dyDescent="0.25">
      <c r="A96" s="109"/>
      <c r="B96" s="8" t="s">
        <v>96</v>
      </c>
      <c r="C96" s="12">
        <f>$H94</f>
        <v>353.4</v>
      </c>
      <c r="D96" s="12"/>
      <c r="E96" s="327">
        <f>IF(C97=C96,(C97-C96)/2, C97-C96)</f>
        <v>0</v>
      </c>
      <c r="F96" s="327">
        <f t="shared" ref="F96" si="53">E96+D96</f>
        <v>0</v>
      </c>
      <c r="G96" s="327">
        <f>IF(C97&gt;=J94,D97,0)</f>
        <v>0</v>
      </c>
      <c r="H96" s="13">
        <f>(G96+F96)/2</f>
        <v>0</v>
      </c>
      <c r="I96" s="13">
        <f>E96</f>
        <v>0</v>
      </c>
      <c r="J96" s="17">
        <f>H96*I96</f>
        <v>0</v>
      </c>
    </row>
    <row r="97" spans="1:10" x14ac:dyDescent="0.25">
      <c r="A97" s="109" t="s">
        <v>21</v>
      </c>
      <c r="B97" s="106" t="s">
        <v>108</v>
      </c>
      <c r="C97" s="107">
        <v>353.4</v>
      </c>
      <c r="D97" s="106">
        <v>33.5</v>
      </c>
      <c r="E97" s="24">
        <f t="shared" ref="E97" si="54">IF(C98=0,"",(C98-C97)/2)</f>
        <v>23.950000000000017</v>
      </c>
      <c r="F97" s="24">
        <f>E97+D97</f>
        <v>57.450000000000017</v>
      </c>
      <c r="G97" s="24">
        <f>E97+D98</f>
        <v>48.250000000000014</v>
      </c>
      <c r="H97" s="24">
        <f>((G97+F97)/2)/2</f>
        <v>26.425000000000008</v>
      </c>
      <c r="I97" s="24">
        <f>E97*2</f>
        <v>47.900000000000034</v>
      </c>
      <c r="J97" s="25">
        <f>H97*I97</f>
        <v>1265.7575000000013</v>
      </c>
    </row>
    <row r="98" spans="1:10" x14ac:dyDescent="0.25">
      <c r="A98" s="109" t="s">
        <v>21</v>
      </c>
      <c r="B98" s="105" t="s">
        <v>163</v>
      </c>
      <c r="C98" s="105">
        <v>401.3</v>
      </c>
      <c r="D98" s="106">
        <v>24.3</v>
      </c>
      <c r="E98" s="13">
        <f t="shared" ref="E98" si="55">IF(C99=C98,(C99-C98)/2,C99-C98)</f>
        <v>504.7</v>
      </c>
      <c r="F98" s="13">
        <f t="shared" ref="F98" si="56">E98+D98</f>
        <v>529</v>
      </c>
      <c r="G98" s="13"/>
      <c r="H98" s="13">
        <f t="shared" ref="H98" si="57">(G98+F98)/2</f>
        <v>264.5</v>
      </c>
      <c r="I98" s="13">
        <f t="shared" ref="I98" si="58">E98</f>
        <v>504.7</v>
      </c>
      <c r="J98" s="17">
        <f t="shared" ref="J98" si="59">H98*I98</f>
        <v>133493.15</v>
      </c>
    </row>
    <row r="99" spans="1:10" x14ac:dyDescent="0.25">
      <c r="A99" s="109" t="s">
        <v>21</v>
      </c>
      <c r="B99" s="8" t="s">
        <v>95</v>
      </c>
      <c r="C99" s="21">
        <f t="shared" ref="C99:C120" si="60">$J$94</f>
        <v>906</v>
      </c>
      <c r="D99" s="110"/>
      <c r="E99" s="6"/>
      <c r="F99" s="6"/>
      <c r="G99" s="6"/>
      <c r="H99" s="6"/>
      <c r="I99" s="6"/>
      <c r="J99" s="58">
        <f>SUM(J$96:J98)/$F$94</f>
        <v>243.86338671733623</v>
      </c>
    </row>
    <row r="100" spans="1:10" hidden="1" outlineLevel="1" x14ac:dyDescent="0.25">
      <c r="A100" s="109" t="s">
        <v>21</v>
      </c>
      <c r="B100" s="8" t="s">
        <v>95</v>
      </c>
      <c r="C100" s="21">
        <f t="shared" si="60"/>
        <v>906</v>
      </c>
      <c r="D100" s="110"/>
      <c r="E100" s="6"/>
      <c r="F100" s="6"/>
      <c r="G100" s="6"/>
      <c r="H100" s="6"/>
      <c r="I100" s="6"/>
      <c r="J100" s="58">
        <f>SUM(J$96:J99)/$F$94</f>
        <v>244.3046885391193</v>
      </c>
    </row>
    <row r="101" spans="1:10" hidden="1" outlineLevel="1" x14ac:dyDescent="0.25">
      <c r="A101" s="109" t="s">
        <v>21</v>
      </c>
      <c r="B101" s="8" t="s">
        <v>95</v>
      </c>
      <c r="C101" s="21">
        <f t="shared" si="60"/>
        <v>906</v>
      </c>
      <c r="D101" s="110"/>
      <c r="E101" s="6"/>
      <c r="F101" s="6"/>
      <c r="G101" s="6"/>
      <c r="H101" s="6"/>
      <c r="I101" s="6"/>
      <c r="J101" s="58">
        <f>SUM(J$96:J100)/$F$94</f>
        <v>244.74678895268991</v>
      </c>
    </row>
    <row r="102" spans="1:10" hidden="1" outlineLevel="1" x14ac:dyDescent="0.25">
      <c r="A102" s="109" t="s">
        <v>21</v>
      </c>
      <c r="B102" s="8" t="s">
        <v>95</v>
      </c>
      <c r="C102" s="21">
        <f t="shared" si="60"/>
        <v>906</v>
      </c>
      <c r="D102" s="110"/>
      <c r="E102" s="6"/>
      <c r="F102" s="6"/>
      <c r="G102" s="6"/>
      <c r="H102" s="6"/>
      <c r="I102" s="6"/>
      <c r="J102" s="58">
        <f>SUM(J$96:J101)/$F$94</f>
        <v>245.18968940320153</v>
      </c>
    </row>
    <row r="103" spans="1:10" hidden="1" outlineLevel="1" x14ac:dyDescent="0.25">
      <c r="A103" s="109" t="s">
        <v>21</v>
      </c>
      <c r="B103" s="8" t="s">
        <v>95</v>
      </c>
      <c r="C103" s="21">
        <f t="shared" si="60"/>
        <v>906</v>
      </c>
      <c r="D103" s="110"/>
      <c r="E103" s="6"/>
      <c r="F103" s="6"/>
      <c r="G103" s="6"/>
      <c r="H103" s="6"/>
      <c r="I103" s="6"/>
      <c r="J103" s="58">
        <f>SUM(J$96:J102)/$F$94</f>
        <v>245.63339133842265</v>
      </c>
    </row>
    <row r="104" spans="1:10" hidden="1" outlineLevel="1" x14ac:dyDescent="0.25">
      <c r="A104" s="109" t="s">
        <v>21</v>
      </c>
      <c r="B104" s="8" t="s">
        <v>95</v>
      </c>
      <c r="C104" s="21">
        <f t="shared" si="60"/>
        <v>906</v>
      </c>
      <c r="D104" s="110"/>
      <c r="E104" s="6"/>
      <c r="F104" s="6"/>
      <c r="G104" s="6"/>
      <c r="H104" s="6"/>
      <c r="I104" s="6"/>
      <c r="J104" s="58">
        <f>SUM(J$96:J103)/$F$94</f>
        <v>246.07789620874192</v>
      </c>
    </row>
    <row r="105" spans="1:10" hidden="1" outlineLevel="1" x14ac:dyDescent="0.25">
      <c r="A105" s="109" t="s">
        <v>21</v>
      </c>
      <c r="B105" s="8" t="s">
        <v>95</v>
      </c>
      <c r="C105" s="21">
        <f t="shared" si="60"/>
        <v>906</v>
      </c>
      <c r="D105" s="110"/>
      <c r="E105" s="6"/>
      <c r="F105" s="6"/>
      <c r="G105" s="6"/>
      <c r="H105" s="6"/>
      <c r="I105" s="6"/>
      <c r="J105" s="58">
        <f>SUM(J$96:J104)/$F$94</f>
        <v>246.52320546717249</v>
      </c>
    </row>
    <row r="106" spans="1:10" hidden="1" outlineLevel="1" x14ac:dyDescent="0.25">
      <c r="A106" s="109" t="s">
        <v>21</v>
      </c>
      <c r="B106" s="8" t="s">
        <v>95</v>
      </c>
      <c r="C106" s="21">
        <f t="shared" si="60"/>
        <v>906</v>
      </c>
      <c r="D106" s="110"/>
      <c r="E106" s="6"/>
      <c r="F106" s="6"/>
      <c r="G106" s="6"/>
      <c r="H106" s="6"/>
      <c r="I106" s="6"/>
      <c r="J106" s="58">
        <f>SUM(J$96:J105)/$F$94</f>
        <v>246.96932056935702</v>
      </c>
    </row>
    <row r="107" spans="1:10" hidden="1" outlineLevel="1" x14ac:dyDescent="0.25">
      <c r="A107" s="109" t="s">
        <v>21</v>
      </c>
      <c r="B107" s="8" t="s">
        <v>95</v>
      </c>
      <c r="C107" s="21">
        <f t="shared" si="60"/>
        <v>906</v>
      </c>
      <c r="D107" s="110"/>
      <c r="E107" s="6"/>
      <c r="F107" s="6"/>
      <c r="G107" s="6"/>
      <c r="H107" s="6"/>
      <c r="I107" s="6"/>
      <c r="J107" s="58">
        <f>SUM(J$96:J106)/$F$94</f>
        <v>247.41624297357231</v>
      </c>
    </row>
    <row r="108" spans="1:10" hidden="1" outlineLevel="1" x14ac:dyDescent="0.25">
      <c r="A108" s="109" t="s">
        <v>21</v>
      </c>
      <c r="B108" s="8" t="s">
        <v>95</v>
      </c>
      <c r="C108" s="21">
        <f t="shared" si="60"/>
        <v>906</v>
      </c>
      <c r="D108" s="110"/>
      <c r="E108" s="6"/>
      <c r="F108" s="6"/>
      <c r="G108" s="6"/>
      <c r="H108" s="6"/>
      <c r="I108" s="6"/>
      <c r="J108" s="58">
        <f>SUM(J$96:J107)/$F$94</f>
        <v>247.86397414073403</v>
      </c>
    </row>
    <row r="109" spans="1:10" hidden="1" outlineLevel="1" x14ac:dyDescent="0.25">
      <c r="A109" s="109" t="s">
        <v>21</v>
      </c>
      <c r="B109" s="8" t="s">
        <v>95</v>
      </c>
      <c r="C109" s="21">
        <f t="shared" si="60"/>
        <v>906</v>
      </c>
      <c r="D109" s="110"/>
      <c r="E109" s="6"/>
      <c r="F109" s="6"/>
      <c r="G109" s="6"/>
      <c r="H109" s="6"/>
      <c r="I109" s="6"/>
      <c r="J109" s="58">
        <f>SUM(J$96:J108)/$F$94</f>
        <v>248.31251553440163</v>
      </c>
    </row>
    <row r="110" spans="1:10" hidden="1" outlineLevel="1" x14ac:dyDescent="0.25">
      <c r="A110" s="109" t="s">
        <v>21</v>
      </c>
      <c r="B110" s="8" t="s">
        <v>95</v>
      </c>
      <c r="C110" s="21">
        <f t="shared" si="60"/>
        <v>906</v>
      </c>
      <c r="D110" s="110"/>
      <c r="E110" s="6"/>
      <c r="F110" s="6"/>
      <c r="G110" s="6"/>
      <c r="H110" s="6"/>
      <c r="I110" s="6"/>
      <c r="J110" s="58">
        <f>SUM(J$96:J109)/$F$94</f>
        <v>248.7618686207831</v>
      </c>
    </row>
    <row r="111" spans="1:10" hidden="1" outlineLevel="1" x14ac:dyDescent="0.25">
      <c r="A111" s="109" t="s">
        <v>21</v>
      </c>
      <c r="B111" s="8" t="s">
        <v>95</v>
      </c>
      <c r="C111" s="21">
        <f t="shared" si="60"/>
        <v>906</v>
      </c>
      <c r="D111" s="110"/>
      <c r="E111" s="6"/>
      <c r="F111" s="6"/>
      <c r="G111" s="6"/>
      <c r="H111" s="6"/>
      <c r="I111" s="6"/>
      <c r="J111" s="58">
        <f>SUM(J$96:J110)/$F$94</f>
        <v>249.21203486873964</v>
      </c>
    </row>
    <row r="112" spans="1:10" hidden="1" outlineLevel="1" x14ac:dyDescent="0.25">
      <c r="A112" s="109" t="s">
        <v>21</v>
      </c>
      <c r="B112" s="8" t="s">
        <v>95</v>
      </c>
      <c r="C112" s="21">
        <f t="shared" si="60"/>
        <v>906</v>
      </c>
      <c r="D112" s="110"/>
      <c r="E112" s="6"/>
      <c r="F112" s="6"/>
      <c r="G112" s="6"/>
      <c r="H112" s="6"/>
      <c r="I112" s="6"/>
      <c r="J112" s="58">
        <f>SUM(J$96:J111)/$F$94</f>
        <v>249.66301574979059</v>
      </c>
    </row>
    <row r="113" spans="1:10" hidden="1" outlineLevel="1" x14ac:dyDescent="0.25">
      <c r="A113" s="109" t="s">
        <v>21</v>
      </c>
      <c r="B113" s="8" t="s">
        <v>95</v>
      </c>
      <c r="C113" s="21">
        <f t="shared" si="60"/>
        <v>906</v>
      </c>
      <c r="D113" s="110"/>
      <c r="E113" s="6"/>
      <c r="F113" s="6"/>
      <c r="G113" s="6"/>
      <c r="H113" s="6"/>
      <c r="I113" s="6"/>
      <c r="J113" s="58">
        <f>SUM(J$96:J112)/$F$94</f>
        <v>250.11481273811813</v>
      </c>
    </row>
    <row r="114" spans="1:10" hidden="1" outlineLevel="1" x14ac:dyDescent="0.25">
      <c r="A114" s="109" t="s">
        <v>21</v>
      </c>
      <c r="B114" s="8" t="s">
        <v>95</v>
      </c>
      <c r="C114" s="21">
        <f t="shared" si="60"/>
        <v>906</v>
      </c>
      <c r="D114" s="110"/>
      <c r="E114" s="6"/>
      <c r="F114" s="6"/>
      <c r="G114" s="6"/>
      <c r="H114" s="6"/>
      <c r="I114" s="6"/>
      <c r="J114" s="58">
        <f>SUM(J$96:J113)/$F$94</f>
        <v>250.56742731057219</v>
      </c>
    </row>
    <row r="115" spans="1:10" hidden="1" outlineLevel="1" x14ac:dyDescent="0.25">
      <c r="A115" s="109" t="s">
        <v>21</v>
      </c>
      <c r="B115" s="8" t="s">
        <v>95</v>
      </c>
      <c r="C115" s="21">
        <f t="shared" si="60"/>
        <v>906</v>
      </c>
      <c r="D115" s="110"/>
      <c r="E115" s="6"/>
      <c r="F115" s="6"/>
      <c r="G115" s="6"/>
      <c r="H115" s="6"/>
      <c r="I115" s="6"/>
      <c r="J115" s="58">
        <f>SUM(J$96:J114)/$F$94</f>
        <v>251.02086094667527</v>
      </c>
    </row>
    <row r="116" spans="1:10" hidden="1" outlineLevel="1" x14ac:dyDescent="0.25">
      <c r="A116" s="109" t="s">
        <v>21</v>
      </c>
      <c r="B116" s="8" t="s">
        <v>95</v>
      </c>
      <c r="C116" s="21">
        <f t="shared" si="60"/>
        <v>906</v>
      </c>
      <c r="D116" s="110"/>
      <c r="E116" s="6"/>
      <c r="F116" s="6"/>
      <c r="G116" s="6"/>
      <c r="H116" s="6"/>
      <c r="I116" s="6"/>
      <c r="J116" s="58">
        <f>SUM(J$96:J115)/$F$94</f>
        <v>251.47511512862729</v>
      </c>
    </row>
    <row r="117" spans="1:10" hidden="1" outlineLevel="1" x14ac:dyDescent="0.25">
      <c r="A117" s="109" t="s">
        <v>21</v>
      </c>
      <c r="B117" s="8" t="s">
        <v>95</v>
      </c>
      <c r="C117" s="21">
        <f t="shared" si="60"/>
        <v>906</v>
      </c>
      <c r="D117" s="110"/>
      <c r="E117" s="6"/>
      <c r="F117" s="6"/>
      <c r="G117" s="6"/>
      <c r="H117" s="6"/>
      <c r="I117" s="6"/>
      <c r="J117" s="58">
        <f>SUM(J$96:J116)/$F$94</f>
        <v>251.93019134131026</v>
      </c>
    </row>
    <row r="118" spans="1:10" hidden="1" outlineLevel="1" x14ac:dyDescent="0.25">
      <c r="A118" s="109" t="s">
        <v>21</v>
      </c>
      <c r="B118" s="8" t="s">
        <v>95</v>
      </c>
      <c r="C118" s="21">
        <f t="shared" si="60"/>
        <v>906</v>
      </c>
      <c r="D118" s="110"/>
      <c r="E118" s="6"/>
      <c r="F118" s="6"/>
      <c r="G118" s="6"/>
      <c r="H118" s="6"/>
      <c r="I118" s="6"/>
      <c r="J118" s="58">
        <f>SUM(J$96:J117)/$F$94</f>
        <v>252.38609107229348</v>
      </c>
    </row>
    <row r="119" spans="1:10" hidden="1" outlineLevel="1" x14ac:dyDescent="0.25">
      <c r="A119" s="109" t="s">
        <v>21</v>
      </c>
      <c r="B119" s="8" t="s">
        <v>95</v>
      </c>
      <c r="C119" s="21">
        <f t="shared" si="60"/>
        <v>906</v>
      </c>
      <c r="D119" s="110"/>
      <c r="E119" s="6"/>
      <c r="F119" s="6"/>
      <c r="G119" s="6"/>
      <c r="H119" s="6"/>
      <c r="I119" s="6"/>
      <c r="J119" s="58">
        <f>SUM(J$96:J118)/$F$94</f>
        <v>252.84281581183797</v>
      </c>
    </row>
    <row r="120" spans="1:10" hidden="1" outlineLevel="1" x14ac:dyDescent="0.25">
      <c r="A120" s="109" t="s">
        <v>21</v>
      </c>
      <c r="B120" s="8" t="s">
        <v>95</v>
      </c>
      <c r="C120" s="21">
        <f t="shared" si="60"/>
        <v>906</v>
      </c>
      <c r="D120" s="110"/>
      <c r="E120" s="6"/>
      <c r="F120" s="6"/>
      <c r="G120" s="6"/>
      <c r="H120" s="6"/>
      <c r="I120" s="6"/>
      <c r="J120" s="58">
        <f>SUM(J$96:J119)/$F$94</f>
        <v>253.30036705290175</v>
      </c>
    </row>
    <row r="121" spans="1:10" hidden="1" outlineLevel="1" x14ac:dyDescent="0.25">
      <c r="A121" s="109"/>
      <c r="B121" s="8" t="s">
        <v>95</v>
      </c>
      <c r="C121" s="21">
        <f>$J$94</f>
        <v>906</v>
      </c>
      <c r="D121" s="105"/>
      <c r="E121" s="6"/>
      <c r="F121" s="6"/>
      <c r="G121" s="6"/>
      <c r="H121" s="6"/>
      <c r="I121" s="6"/>
      <c r="J121" s="58">
        <f>SUM(J$96:J120)/$F$94</f>
        <v>253.7587462911444</v>
      </c>
    </row>
    <row r="122" spans="1:10" collapsed="1" x14ac:dyDescent="0.25">
      <c r="A122" s="105"/>
      <c r="B122" s="105"/>
      <c r="C122" s="105"/>
      <c r="D122" s="105"/>
      <c r="E122" s="105"/>
      <c r="F122" s="105"/>
      <c r="G122" s="105"/>
      <c r="H122" s="105"/>
      <c r="I122" s="105"/>
      <c r="J122" s="105"/>
    </row>
    <row r="123" spans="1:10" ht="18.75" x14ac:dyDescent="0.3">
      <c r="A123" s="339"/>
      <c r="B123" s="339"/>
      <c r="C123" s="339"/>
      <c r="D123" s="339"/>
      <c r="E123" s="91" t="s">
        <v>54</v>
      </c>
      <c r="F123" s="50">
        <f>J123-H123</f>
        <v>552.6</v>
      </c>
      <c r="G123" s="105" t="s">
        <v>97</v>
      </c>
      <c r="H123" s="38">
        <f>H94</f>
        <v>353.4</v>
      </c>
      <c r="I123" s="105" t="s">
        <v>98</v>
      </c>
      <c r="J123" s="59">
        <f>J94</f>
        <v>906</v>
      </c>
    </row>
    <row r="124" spans="1:10" x14ac:dyDescent="0.25">
      <c r="A124" s="109"/>
      <c r="B124" s="109" t="s">
        <v>7</v>
      </c>
      <c r="C124" s="109" t="s">
        <v>47</v>
      </c>
      <c r="D124" s="109" t="s">
        <v>24</v>
      </c>
      <c r="E124" s="109" t="s">
        <v>49</v>
      </c>
      <c r="F124" s="109" t="s">
        <v>50</v>
      </c>
      <c r="G124" s="109" t="s">
        <v>50</v>
      </c>
      <c r="H124" s="109" t="s">
        <v>51</v>
      </c>
      <c r="I124" s="109" t="s">
        <v>52</v>
      </c>
      <c r="J124" s="16" t="s">
        <v>53</v>
      </c>
    </row>
    <row r="125" spans="1:10" x14ac:dyDescent="0.25">
      <c r="A125" s="109"/>
      <c r="B125" s="8" t="s">
        <v>96</v>
      </c>
      <c r="C125" s="12">
        <f>$H123</f>
        <v>353.4</v>
      </c>
      <c r="D125" s="12"/>
      <c r="E125" s="327">
        <f>IF(C126=C125,(C126-C125)/2, C126-C125)</f>
        <v>0</v>
      </c>
      <c r="F125" s="327">
        <f t="shared" ref="F125" si="61">E125+D125</f>
        <v>0</v>
      </c>
      <c r="G125" s="327">
        <f>IF(C126&gt;=J123,D126,0)</f>
        <v>0</v>
      </c>
      <c r="H125" s="13">
        <f>(G125+F125)/2</f>
        <v>0</v>
      </c>
      <c r="I125" s="13">
        <f>E125</f>
        <v>0</v>
      </c>
      <c r="J125" s="17">
        <f>H125*I125</f>
        <v>0</v>
      </c>
    </row>
    <row r="126" spans="1:10" x14ac:dyDescent="0.25">
      <c r="A126" s="109" t="s">
        <v>99</v>
      </c>
      <c r="B126" s="111" t="s">
        <v>153</v>
      </c>
      <c r="C126" s="113">
        <v>353.4</v>
      </c>
      <c r="D126" s="111">
        <v>0</v>
      </c>
      <c r="E126" s="24">
        <f t="shared" ref="E126:E131" si="62">IF(C127=0,"",(C127-C126)/2)</f>
        <v>8</v>
      </c>
      <c r="F126" s="24">
        <f>E126+D126</f>
        <v>8</v>
      </c>
      <c r="G126" s="24">
        <f>E126+D127</f>
        <v>8</v>
      </c>
      <c r="H126" s="24">
        <f>((G126+F126)/2)/2</f>
        <v>4</v>
      </c>
      <c r="I126" s="24">
        <f>E126*2</f>
        <v>16</v>
      </c>
      <c r="J126" s="25">
        <f>H126*I126</f>
        <v>64</v>
      </c>
    </row>
    <row r="127" spans="1:10" x14ac:dyDescent="0.25">
      <c r="A127" s="109" t="s">
        <v>99</v>
      </c>
      <c r="B127" s="110" t="s">
        <v>154</v>
      </c>
      <c r="C127" s="110">
        <v>369.4</v>
      </c>
      <c r="D127" s="111">
        <v>0</v>
      </c>
      <c r="E127" s="24">
        <f t="shared" si="62"/>
        <v>15.950000000000017</v>
      </c>
      <c r="F127" s="24">
        <f>E127+D127</f>
        <v>15.950000000000017</v>
      </c>
      <c r="G127" s="24">
        <f t="shared" ref="G127:G133" si="63">E127+D128</f>
        <v>15.950000000000017</v>
      </c>
      <c r="H127" s="24">
        <f t="shared" ref="H127:H135" si="64">((G127+F127)/2)/2</f>
        <v>7.9750000000000085</v>
      </c>
      <c r="I127" s="24">
        <f t="shared" ref="I127:I135" si="65">E127*2</f>
        <v>31.900000000000034</v>
      </c>
      <c r="J127" s="25">
        <f t="shared" ref="J127:J136" si="66">H127*I127</f>
        <v>254.40250000000054</v>
      </c>
    </row>
    <row r="128" spans="1:10" x14ac:dyDescent="0.25">
      <c r="A128" s="109" t="s">
        <v>99</v>
      </c>
      <c r="B128" s="110" t="s">
        <v>155</v>
      </c>
      <c r="C128" s="110">
        <v>401.3</v>
      </c>
      <c r="D128" s="110">
        <v>0</v>
      </c>
      <c r="E128" s="24">
        <f t="shared" si="62"/>
        <v>21.549999999999983</v>
      </c>
      <c r="F128" s="24">
        <f>E128+D128</f>
        <v>21.549999999999983</v>
      </c>
      <c r="G128" s="24">
        <f t="shared" si="63"/>
        <v>21.549999999999983</v>
      </c>
      <c r="H128" s="24">
        <f t="shared" si="64"/>
        <v>10.774999999999991</v>
      </c>
      <c r="I128" s="24">
        <f t="shared" si="65"/>
        <v>43.099999999999966</v>
      </c>
      <c r="J128" s="25">
        <f t="shared" si="66"/>
        <v>464.40249999999929</v>
      </c>
    </row>
    <row r="129" spans="1:10" x14ac:dyDescent="0.25">
      <c r="A129" s="109" t="s">
        <v>99</v>
      </c>
      <c r="B129" s="110" t="s">
        <v>157</v>
      </c>
      <c r="C129" s="110">
        <v>444.4</v>
      </c>
      <c r="D129" s="111">
        <v>0</v>
      </c>
      <c r="E129" s="24">
        <f t="shared" si="62"/>
        <v>15.900000000000006</v>
      </c>
      <c r="F129" s="24">
        <f>E129+D129</f>
        <v>15.900000000000006</v>
      </c>
      <c r="G129" s="24">
        <f t="shared" si="63"/>
        <v>15.900000000000006</v>
      </c>
      <c r="H129" s="24">
        <f t="shared" si="64"/>
        <v>7.9500000000000028</v>
      </c>
      <c r="I129" s="24">
        <f t="shared" si="65"/>
        <v>31.800000000000011</v>
      </c>
      <c r="J129" s="25">
        <f t="shared" si="66"/>
        <v>252.81000000000017</v>
      </c>
    </row>
    <row r="130" spans="1:10" x14ac:dyDescent="0.25">
      <c r="A130" s="109" t="s">
        <v>99</v>
      </c>
      <c r="B130" s="110" t="s">
        <v>164</v>
      </c>
      <c r="C130" s="110">
        <v>476.2</v>
      </c>
      <c r="D130" s="111">
        <v>0</v>
      </c>
      <c r="E130" s="24">
        <f t="shared" si="62"/>
        <v>22.750000000000028</v>
      </c>
      <c r="F130" s="24">
        <f>E130+D130</f>
        <v>22.750000000000028</v>
      </c>
      <c r="G130" s="24">
        <f t="shared" si="63"/>
        <v>22.750000000000028</v>
      </c>
      <c r="H130" s="24">
        <f t="shared" si="64"/>
        <v>11.375000000000014</v>
      </c>
      <c r="I130" s="24">
        <f t="shared" si="65"/>
        <v>45.500000000000057</v>
      </c>
      <c r="J130" s="25">
        <f t="shared" si="66"/>
        <v>517.56250000000125</v>
      </c>
    </row>
    <row r="131" spans="1:10" x14ac:dyDescent="0.25">
      <c r="A131" s="109" t="s">
        <v>99</v>
      </c>
      <c r="B131" s="110" t="s">
        <v>172</v>
      </c>
      <c r="C131" s="110">
        <v>521.70000000000005</v>
      </c>
      <c r="D131" s="111">
        <v>0</v>
      </c>
      <c r="E131" s="24">
        <f t="shared" si="62"/>
        <v>33.149999999999977</v>
      </c>
      <c r="F131" s="24">
        <f t="shared" ref="F131:F136" si="67">E131+D131</f>
        <v>33.149999999999977</v>
      </c>
      <c r="G131" s="24">
        <f t="shared" si="63"/>
        <v>33.149999999999977</v>
      </c>
      <c r="H131" s="24">
        <f t="shared" si="64"/>
        <v>16.574999999999989</v>
      </c>
      <c r="I131" s="24">
        <f t="shared" si="65"/>
        <v>66.299999999999955</v>
      </c>
      <c r="J131" s="25">
        <f t="shared" si="66"/>
        <v>1098.9224999999985</v>
      </c>
    </row>
    <row r="132" spans="1:10" x14ac:dyDescent="0.25">
      <c r="A132" s="109" t="s">
        <v>99</v>
      </c>
      <c r="B132" s="111" t="s">
        <v>173</v>
      </c>
      <c r="C132" s="110">
        <v>588</v>
      </c>
      <c r="D132" s="110">
        <v>0</v>
      </c>
      <c r="E132" s="24">
        <f>IF(C133=0,"",(C133-C132)/2)</f>
        <v>43.899999999999977</v>
      </c>
      <c r="F132" s="24">
        <f t="shared" si="67"/>
        <v>43.899999999999977</v>
      </c>
      <c r="G132" s="24">
        <f t="shared" si="63"/>
        <v>43.899999999999977</v>
      </c>
      <c r="H132" s="24">
        <f t="shared" si="64"/>
        <v>21.949999999999989</v>
      </c>
      <c r="I132" s="24">
        <f t="shared" si="65"/>
        <v>87.799999999999955</v>
      </c>
      <c r="J132" s="25">
        <f t="shared" si="66"/>
        <v>1927.209999999998</v>
      </c>
    </row>
    <row r="133" spans="1:10" x14ac:dyDescent="0.25">
      <c r="A133" s="109" t="s">
        <v>99</v>
      </c>
      <c r="B133" s="111" t="s">
        <v>160</v>
      </c>
      <c r="C133" s="110">
        <v>675.8</v>
      </c>
      <c r="D133" s="110">
        <v>0</v>
      </c>
      <c r="E133" s="24">
        <f t="shared" ref="E133" si="68">IF(C134=0,"",(C134-C133)/2)</f>
        <v>35.100000000000023</v>
      </c>
      <c r="F133" s="24">
        <f t="shared" si="67"/>
        <v>35.100000000000023</v>
      </c>
      <c r="G133" s="24">
        <f t="shared" si="63"/>
        <v>65.100000000000023</v>
      </c>
      <c r="H133" s="24">
        <f t="shared" si="64"/>
        <v>25.050000000000011</v>
      </c>
      <c r="I133" s="24">
        <f t="shared" si="65"/>
        <v>70.200000000000045</v>
      </c>
      <c r="J133" s="25">
        <f t="shared" si="66"/>
        <v>1758.510000000002</v>
      </c>
    </row>
    <row r="134" spans="1:10" x14ac:dyDescent="0.25">
      <c r="A134" s="109" t="s">
        <v>99</v>
      </c>
      <c r="B134" s="111" t="s">
        <v>161</v>
      </c>
      <c r="C134" s="110">
        <v>746</v>
      </c>
      <c r="D134" s="110">
        <v>30</v>
      </c>
      <c r="E134" s="24">
        <f>IF(C135=0,"",(C135-C134)/2)</f>
        <v>25.5</v>
      </c>
      <c r="F134" s="24">
        <f t="shared" si="67"/>
        <v>55.5</v>
      </c>
      <c r="G134" s="24">
        <f>E134+D135</f>
        <v>25.5</v>
      </c>
      <c r="H134" s="24">
        <f t="shared" si="64"/>
        <v>20.25</v>
      </c>
      <c r="I134" s="24">
        <f t="shared" si="65"/>
        <v>51</v>
      </c>
      <c r="J134" s="25">
        <f t="shared" si="66"/>
        <v>1032.75</v>
      </c>
    </row>
    <row r="135" spans="1:10" x14ac:dyDescent="0.25">
      <c r="A135" s="109" t="s">
        <v>99</v>
      </c>
      <c r="B135" s="111" t="s">
        <v>162</v>
      </c>
      <c r="C135" s="110">
        <v>797</v>
      </c>
      <c r="D135" s="110">
        <v>0</v>
      </c>
      <c r="E135" s="24">
        <f t="shared" ref="E135" si="69">IF(C136=0,"",(C136-C135)/2)</f>
        <v>37</v>
      </c>
      <c r="F135" s="24">
        <f t="shared" si="67"/>
        <v>37</v>
      </c>
      <c r="G135" s="24">
        <f t="shared" ref="G135" si="70">E135+D136</f>
        <v>37</v>
      </c>
      <c r="H135" s="24">
        <f t="shared" si="64"/>
        <v>18.5</v>
      </c>
      <c r="I135" s="24">
        <f t="shared" si="65"/>
        <v>74</v>
      </c>
      <c r="J135" s="25">
        <f t="shared" si="66"/>
        <v>1369</v>
      </c>
    </row>
    <row r="136" spans="1:10" x14ac:dyDescent="0.25">
      <c r="A136" s="109" t="s">
        <v>99</v>
      </c>
      <c r="B136" s="111" t="s">
        <v>174</v>
      </c>
      <c r="C136" s="110">
        <v>871</v>
      </c>
      <c r="D136" s="110">
        <v>0</v>
      </c>
      <c r="E136" s="13">
        <f t="shared" ref="E136" si="71">IF(C137=C136,(C137-C136)/2,C137-C136)</f>
        <v>35</v>
      </c>
      <c r="F136" s="13">
        <f t="shared" si="67"/>
        <v>35</v>
      </c>
      <c r="G136" s="13"/>
      <c r="H136" s="13">
        <f t="shared" ref="H136" si="72">(G136+F136)/2</f>
        <v>17.5</v>
      </c>
      <c r="I136" s="13">
        <f t="shared" ref="I136" si="73">E136</f>
        <v>35</v>
      </c>
      <c r="J136" s="17">
        <f t="shared" si="66"/>
        <v>612.5</v>
      </c>
    </row>
    <row r="137" spans="1:10" x14ac:dyDescent="0.25">
      <c r="A137" s="109" t="s">
        <v>99</v>
      </c>
      <c r="B137" s="8" t="s">
        <v>95</v>
      </c>
      <c r="C137" s="21">
        <f t="shared" ref="C137:C149" si="74">$J$123</f>
        <v>906</v>
      </c>
      <c r="D137" s="110"/>
      <c r="E137" s="6"/>
      <c r="F137" s="6"/>
      <c r="G137" s="6"/>
      <c r="H137" s="6"/>
      <c r="I137" s="6"/>
      <c r="J137" s="58">
        <f>SUM(J$125:J136)/$F$123</f>
        <v>16.923760405356497</v>
      </c>
    </row>
    <row r="138" spans="1:10" hidden="1" outlineLevel="1" x14ac:dyDescent="0.25">
      <c r="A138" s="109" t="s">
        <v>99</v>
      </c>
      <c r="B138" s="8" t="s">
        <v>95</v>
      </c>
      <c r="C138" s="21">
        <f t="shared" si="74"/>
        <v>906</v>
      </c>
      <c r="D138" s="110"/>
      <c r="E138" s="6"/>
      <c r="F138" s="6"/>
      <c r="G138" s="6"/>
      <c r="H138" s="6"/>
      <c r="I138" s="6"/>
      <c r="J138" s="58">
        <f>SUM(J$125:J137)/$F$123</f>
        <v>16.954386102796516</v>
      </c>
    </row>
    <row r="139" spans="1:10" hidden="1" outlineLevel="1" x14ac:dyDescent="0.25">
      <c r="A139" s="109" t="s">
        <v>99</v>
      </c>
      <c r="B139" s="8" t="s">
        <v>95</v>
      </c>
      <c r="C139" s="21">
        <f t="shared" si="74"/>
        <v>906</v>
      </c>
      <c r="D139" s="110"/>
      <c r="E139" s="6"/>
      <c r="F139" s="6"/>
      <c r="G139" s="6"/>
      <c r="H139" s="6"/>
      <c r="I139" s="6"/>
      <c r="J139" s="58">
        <f>SUM(J$125:J138)/$F$123</f>
        <v>16.985067221332159</v>
      </c>
    </row>
    <row r="140" spans="1:10" hidden="1" outlineLevel="1" x14ac:dyDescent="0.25">
      <c r="A140" s="109" t="s">
        <v>99</v>
      </c>
      <c r="B140" s="8" t="s">
        <v>95</v>
      </c>
      <c r="C140" s="21">
        <f t="shared" si="74"/>
        <v>906</v>
      </c>
      <c r="D140" s="110"/>
      <c r="E140" s="6"/>
      <c r="F140" s="6"/>
      <c r="G140" s="6"/>
      <c r="H140" s="6"/>
      <c r="I140" s="6"/>
      <c r="J140" s="58">
        <f>SUM(J$125:J139)/$F$123</f>
        <v>17.015803861254948</v>
      </c>
    </row>
    <row r="141" spans="1:10" hidden="1" outlineLevel="1" x14ac:dyDescent="0.25">
      <c r="A141" s="109" t="s">
        <v>99</v>
      </c>
      <c r="B141" s="8" t="s">
        <v>95</v>
      </c>
      <c r="C141" s="21">
        <f t="shared" si="74"/>
        <v>906</v>
      </c>
      <c r="D141" s="110"/>
      <c r="E141" s="6"/>
      <c r="F141" s="6"/>
      <c r="G141" s="6"/>
      <c r="H141" s="6"/>
      <c r="I141" s="6"/>
      <c r="J141" s="58">
        <f>SUM(J$125:J140)/$F$123</f>
        <v>17.04659612303789</v>
      </c>
    </row>
    <row r="142" spans="1:10" hidden="1" outlineLevel="1" x14ac:dyDescent="0.25">
      <c r="A142" s="109" t="s">
        <v>99</v>
      </c>
      <c r="B142" s="8" t="s">
        <v>95</v>
      </c>
      <c r="C142" s="21">
        <f t="shared" si="74"/>
        <v>906</v>
      </c>
      <c r="D142" s="110"/>
      <c r="E142" s="6"/>
      <c r="F142" s="6"/>
      <c r="G142" s="6"/>
      <c r="H142" s="6"/>
      <c r="I142" s="6"/>
      <c r="J142" s="58">
        <f>SUM(J$125:J141)/$F$123</f>
        <v>17.077444107335825</v>
      </c>
    </row>
    <row r="143" spans="1:10" hidden="1" outlineLevel="1" x14ac:dyDescent="0.25">
      <c r="A143" s="109" t="s">
        <v>99</v>
      </c>
      <c r="B143" s="8" t="s">
        <v>95</v>
      </c>
      <c r="C143" s="21">
        <f t="shared" si="74"/>
        <v>906</v>
      </c>
      <c r="D143" s="110"/>
      <c r="E143" s="6"/>
      <c r="F143" s="6"/>
      <c r="G143" s="6"/>
      <c r="H143" s="6"/>
      <c r="I143" s="6"/>
      <c r="J143" s="58">
        <f>SUM(J$125:J142)/$F$123</f>
        <v>17.108347914985728</v>
      </c>
    </row>
    <row r="144" spans="1:10" hidden="1" outlineLevel="1" x14ac:dyDescent="0.25">
      <c r="A144" s="109" t="s">
        <v>99</v>
      </c>
      <c r="B144" s="8" t="s">
        <v>95</v>
      </c>
      <c r="C144" s="21">
        <f t="shared" si="74"/>
        <v>906</v>
      </c>
      <c r="D144" s="110"/>
      <c r="E144" s="6"/>
      <c r="F144" s="6"/>
      <c r="G144" s="6"/>
      <c r="H144" s="6"/>
      <c r="I144" s="6"/>
      <c r="J144" s="58">
        <f>SUM(J$125:J143)/$F$123</f>
        <v>17.139307647007055</v>
      </c>
    </row>
    <row r="145" spans="1:10" hidden="1" outlineLevel="1" x14ac:dyDescent="0.25">
      <c r="A145" s="109" t="s">
        <v>99</v>
      </c>
      <c r="B145" s="8" t="s">
        <v>95</v>
      </c>
      <c r="C145" s="21">
        <f t="shared" si="74"/>
        <v>906</v>
      </c>
      <c r="D145" s="110"/>
      <c r="E145" s="6"/>
      <c r="F145" s="6"/>
      <c r="G145" s="6"/>
      <c r="H145" s="6"/>
      <c r="I145" s="6"/>
      <c r="J145" s="58">
        <f>SUM(J$125:J144)/$F$123</f>
        <v>17.170323404602073</v>
      </c>
    </row>
    <row r="146" spans="1:10" hidden="1" outlineLevel="1" x14ac:dyDescent="0.25">
      <c r="A146" s="109" t="s">
        <v>99</v>
      </c>
      <c r="B146" s="8" t="s">
        <v>95</v>
      </c>
      <c r="C146" s="21">
        <f t="shared" si="74"/>
        <v>906</v>
      </c>
      <c r="D146" s="110"/>
      <c r="E146" s="6"/>
      <c r="F146" s="6"/>
      <c r="G146" s="6"/>
      <c r="H146" s="6"/>
      <c r="I146" s="6"/>
      <c r="J146" s="58">
        <f>SUM(J$125:J145)/$F$123</f>
        <v>17.201395289156185</v>
      </c>
    </row>
    <row r="147" spans="1:10" hidden="1" outlineLevel="1" x14ac:dyDescent="0.25">
      <c r="A147" s="109" t="s">
        <v>99</v>
      </c>
      <c r="B147" s="8" t="s">
        <v>95</v>
      </c>
      <c r="C147" s="21">
        <f t="shared" si="74"/>
        <v>906</v>
      </c>
      <c r="D147" s="110"/>
      <c r="E147" s="6"/>
      <c r="F147" s="6"/>
      <c r="G147" s="6"/>
      <c r="H147" s="6"/>
      <c r="I147" s="6"/>
      <c r="J147" s="58">
        <f>SUM(J$125:J146)/$F$123</f>
        <v>17.232523402238261</v>
      </c>
    </row>
    <row r="148" spans="1:10" hidden="1" outlineLevel="1" x14ac:dyDescent="0.25">
      <c r="A148" s="109" t="s">
        <v>99</v>
      </c>
      <c r="B148" s="8" t="s">
        <v>95</v>
      </c>
      <c r="C148" s="21">
        <f t="shared" si="74"/>
        <v>906</v>
      </c>
      <c r="D148" s="110"/>
      <c r="E148" s="6"/>
      <c r="F148" s="6"/>
      <c r="G148" s="6"/>
      <c r="H148" s="6"/>
      <c r="I148" s="6"/>
      <c r="J148" s="58">
        <f>SUM(J$125:J147)/$F$123</f>
        <v>17.26370784560098</v>
      </c>
    </row>
    <row r="149" spans="1:10" hidden="1" outlineLevel="1" x14ac:dyDescent="0.25">
      <c r="A149" s="109" t="s">
        <v>99</v>
      </c>
      <c r="B149" s="8" t="s">
        <v>95</v>
      </c>
      <c r="C149" s="21">
        <f t="shared" si="74"/>
        <v>906</v>
      </c>
      <c r="D149" s="110"/>
      <c r="E149" s="6"/>
      <c r="F149" s="6"/>
      <c r="G149" s="6"/>
      <c r="H149" s="6"/>
      <c r="I149" s="6"/>
      <c r="J149" s="58">
        <f>SUM(J$125:J148)/$F$123</f>
        <v>17.29494872118115</v>
      </c>
    </row>
    <row r="150" spans="1:10" hidden="1" outlineLevel="1" x14ac:dyDescent="0.25">
      <c r="A150" s="109"/>
      <c r="B150" s="8" t="s">
        <v>95</v>
      </c>
      <c r="C150" s="21">
        <f>$J$123</f>
        <v>906</v>
      </c>
      <c r="D150" s="105"/>
      <c r="E150" s="6"/>
      <c r="F150" s="6"/>
      <c r="G150" s="6"/>
      <c r="H150" s="6"/>
      <c r="I150" s="6"/>
      <c r="J150" s="58">
        <f>SUM(J$125:J149)/$F$123</f>
        <v>17.326246131100042</v>
      </c>
    </row>
    <row r="151" spans="1:10" collapsed="1" x14ac:dyDescent="0.25">
      <c r="A151" s="105"/>
      <c r="B151" s="105"/>
      <c r="C151" s="105"/>
      <c r="D151" s="105"/>
      <c r="E151" s="105"/>
      <c r="F151" s="105"/>
      <c r="G151" s="105"/>
      <c r="H151" s="105"/>
      <c r="I151" s="105"/>
      <c r="J151" s="105"/>
    </row>
    <row r="152" spans="1:10" ht="18.75" x14ac:dyDescent="0.3">
      <c r="A152" s="339"/>
      <c r="B152" s="339"/>
      <c r="C152" s="339"/>
      <c r="D152" s="339"/>
      <c r="E152" s="91" t="s">
        <v>54</v>
      </c>
      <c r="F152" s="99">
        <f>J152-H152</f>
        <v>552.6</v>
      </c>
      <c r="G152" s="105" t="s">
        <v>97</v>
      </c>
      <c r="H152" s="38">
        <f>H123</f>
        <v>353.4</v>
      </c>
      <c r="I152" s="105" t="s">
        <v>98</v>
      </c>
      <c r="J152" s="59">
        <f>J123</f>
        <v>906</v>
      </c>
    </row>
    <row r="153" spans="1:10" x14ac:dyDescent="0.25">
      <c r="A153" s="109"/>
      <c r="B153" s="109" t="s">
        <v>7</v>
      </c>
      <c r="C153" s="109" t="s">
        <v>47</v>
      </c>
      <c r="D153" s="109" t="s">
        <v>24</v>
      </c>
      <c r="E153" s="109" t="s">
        <v>49</v>
      </c>
      <c r="F153" s="109" t="s">
        <v>50</v>
      </c>
      <c r="G153" s="109" t="s">
        <v>50</v>
      </c>
      <c r="H153" s="109" t="s">
        <v>51</v>
      </c>
      <c r="I153" s="109" t="s">
        <v>52</v>
      </c>
      <c r="J153" s="16" t="s">
        <v>53</v>
      </c>
    </row>
    <row r="154" spans="1:10" x14ac:dyDescent="0.25">
      <c r="A154" s="109"/>
      <c r="B154" s="8" t="s">
        <v>96</v>
      </c>
      <c r="C154" s="12">
        <f>$H152</f>
        <v>353.4</v>
      </c>
      <c r="D154" s="12"/>
      <c r="E154" s="327">
        <f>IF(C155=C154,(C155-C154)/2, C155-C154)</f>
        <v>0</v>
      </c>
      <c r="F154" s="327">
        <f t="shared" ref="F154" si="75">E154+D154</f>
        <v>0</v>
      </c>
      <c r="G154" s="327">
        <f>IF(C155&gt;=J152,D155,0)</f>
        <v>0</v>
      </c>
      <c r="H154" s="13">
        <f>(G154+F154)/2</f>
        <v>0</v>
      </c>
      <c r="I154" s="13">
        <f>E154</f>
        <v>0</v>
      </c>
      <c r="J154" s="17">
        <f>H154*I154</f>
        <v>0</v>
      </c>
    </row>
    <row r="155" spans="1:10" x14ac:dyDescent="0.25">
      <c r="A155" s="109" t="s">
        <v>274</v>
      </c>
      <c r="B155" s="106" t="s">
        <v>275</v>
      </c>
      <c r="C155" s="107">
        <v>353.4</v>
      </c>
      <c r="D155" s="106">
        <v>3</v>
      </c>
      <c r="E155" s="24">
        <f t="shared" ref="E155:E156" si="76">IF(C156=0,"",(C156-C155)/2)</f>
        <v>222.5</v>
      </c>
      <c r="F155" s="24">
        <f>E155+D155</f>
        <v>225.5</v>
      </c>
      <c r="G155" s="24">
        <f>E155+D156</f>
        <v>330.7</v>
      </c>
      <c r="H155" s="24">
        <f>((G155+F155)/2)/2</f>
        <v>139.05000000000001</v>
      </c>
      <c r="I155" s="24">
        <f>E155*2</f>
        <v>445</v>
      </c>
      <c r="J155" s="25">
        <f>H155*I155</f>
        <v>61877.250000000007</v>
      </c>
    </row>
    <row r="156" spans="1:10" x14ac:dyDescent="0.25">
      <c r="A156" s="109" t="s">
        <v>274</v>
      </c>
      <c r="B156" s="105" t="s">
        <v>148</v>
      </c>
      <c r="C156" s="105">
        <v>798.4</v>
      </c>
      <c r="D156" s="106">
        <v>108.2</v>
      </c>
      <c r="E156" s="24">
        <f t="shared" si="76"/>
        <v>-55.5</v>
      </c>
      <c r="F156" s="24">
        <f>E156+D156</f>
        <v>52.7</v>
      </c>
      <c r="G156" s="24">
        <f t="shared" ref="G156" si="77">E156+D157</f>
        <v>115.69999999999999</v>
      </c>
      <c r="H156" s="24">
        <f t="shared" ref="H156" si="78">((G156+F156)/2)/2</f>
        <v>42.099999999999994</v>
      </c>
      <c r="I156" s="24">
        <f t="shared" ref="I156" si="79">E156*2</f>
        <v>-111</v>
      </c>
      <c r="J156" s="25">
        <f t="shared" ref="J156:J157" si="80">H156*I156</f>
        <v>-4673.0999999999995</v>
      </c>
    </row>
    <row r="157" spans="1:10" x14ac:dyDescent="0.25">
      <c r="A157" s="109" t="s">
        <v>274</v>
      </c>
      <c r="B157" s="105" t="s">
        <v>148</v>
      </c>
      <c r="C157" s="105">
        <v>687.4</v>
      </c>
      <c r="D157" s="105">
        <v>171.2</v>
      </c>
      <c r="E157" s="13">
        <f t="shared" ref="E157" si="81">IF(C158=C157,(C158-C157)/2,C158-C157)</f>
        <v>218.60000000000002</v>
      </c>
      <c r="F157" s="13">
        <f t="shared" ref="F157" si="82">E157+D157</f>
        <v>389.8</v>
      </c>
      <c r="G157" s="13"/>
      <c r="H157" s="13">
        <f t="shared" ref="H157" si="83">(G157+F157)/2</f>
        <v>194.9</v>
      </c>
      <c r="I157" s="13">
        <f t="shared" ref="I157" si="84">E157</f>
        <v>218.60000000000002</v>
      </c>
      <c r="J157" s="17">
        <f t="shared" si="80"/>
        <v>42605.140000000007</v>
      </c>
    </row>
    <row r="158" spans="1:10" x14ac:dyDescent="0.25">
      <c r="A158" s="109" t="s">
        <v>274</v>
      </c>
      <c r="B158" s="8" t="s">
        <v>95</v>
      </c>
      <c r="C158" s="21">
        <f t="shared" ref="C158:C178" si="85">$J$152</f>
        <v>906</v>
      </c>
      <c r="D158" s="110"/>
      <c r="E158" s="6"/>
      <c r="F158" s="6"/>
      <c r="G158" s="6"/>
      <c r="H158" s="6"/>
      <c r="I158" s="6"/>
      <c r="J158" s="58">
        <f>SUM(J$154:J157)/$F$152</f>
        <v>180.61760767281942</v>
      </c>
    </row>
    <row r="159" spans="1:10" hidden="1" outlineLevel="1" x14ac:dyDescent="0.25">
      <c r="A159" s="109" t="s">
        <v>274</v>
      </c>
      <c r="B159" s="8" t="s">
        <v>95</v>
      </c>
      <c r="C159" s="21">
        <f t="shared" si="85"/>
        <v>906</v>
      </c>
      <c r="D159" s="110"/>
      <c r="E159" s="6"/>
      <c r="F159" s="6"/>
      <c r="G159" s="6"/>
      <c r="H159" s="6"/>
      <c r="I159" s="6"/>
      <c r="J159" s="58">
        <f>SUM(J$154:J158)/$F$152</f>
        <v>180.94445821149623</v>
      </c>
    </row>
    <row r="160" spans="1:10" hidden="1" outlineLevel="1" x14ac:dyDescent="0.25">
      <c r="A160" s="109" t="s">
        <v>274</v>
      </c>
      <c r="B160" s="8" t="s">
        <v>95</v>
      </c>
      <c r="C160" s="21">
        <f t="shared" si="85"/>
        <v>906</v>
      </c>
      <c r="D160" s="110"/>
      <c r="E160" s="6"/>
      <c r="F160" s="6"/>
      <c r="G160" s="6"/>
      <c r="H160" s="6"/>
      <c r="I160" s="6"/>
      <c r="J160" s="58">
        <f>SUM(J$154:J159)/$F$152</f>
        <v>181.27190022780368</v>
      </c>
    </row>
    <row r="161" spans="1:10" hidden="1" outlineLevel="1" x14ac:dyDescent="0.25">
      <c r="A161" s="109" t="s">
        <v>274</v>
      </c>
      <c r="B161" s="8" t="s">
        <v>95</v>
      </c>
      <c r="C161" s="21">
        <f t="shared" si="85"/>
        <v>906</v>
      </c>
      <c r="D161" s="110"/>
      <c r="E161" s="6"/>
      <c r="F161" s="6"/>
      <c r="G161" s="6"/>
      <c r="H161" s="6"/>
      <c r="I161" s="6"/>
      <c r="J161" s="58">
        <f>SUM(J$154:J160)/$F$152</f>
        <v>181.59993479209575</v>
      </c>
    </row>
    <row r="162" spans="1:10" hidden="1" outlineLevel="1" x14ac:dyDescent="0.25">
      <c r="A162" s="109" t="s">
        <v>274</v>
      </c>
      <c r="B162" s="8" t="s">
        <v>95</v>
      </c>
      <c r="C162" s="21">
        <f t="shared" si="85"/>
        <v>906</v>
      </c>
      <c r="D162" s="110"/>
      <c r="E162" s="6"/>
      <c r="F162" s="6"/>
      <c r="G162" s="6"/>
      <c r="H162" s="6"/>
      <c r="I162" s="6"/>
      <c r="J162" s="58">
        <f>SUM(J$154:J161)/$F$152</f>
        <v>181.92856297666344</v>
      </c>
    </row>
    <row r="163" spans="1:10" hidden="1" outlineLevel="1" x14ac:dyDescent="0.25">
      <c r="A163" s="109" t="s">
        <v>274</v>
      </c>
      <c r="B163" s="8" t="s">
        <v>95</v>
      </c>
      <c r="C163" s="21">
        <f t="shared" si="85"/>
        <v>906</v>
      </c>
      <c r="D163" s="110"/>
      <c r="E163" s="6"/>
      <c r="F163" s="6"/>
      <c r="G163" s="6"/>
      <c r="H163" s="6"/>
      <c r="I163" s="6"/>
      <c r="J163" s="58">
        <f>SUM(J$154:J162)/$F$152</f>
        <v>182.25778585573812</v>
      </c>
    </row>
    <row r="164" spans="1:10" hidden="1" outlineLevel="1" x14ac:dyDescent="0.25">
      <c r="A164" s="109" t="s">
        <v>274</v>
      </c>
      <c r="B164" s="8" t="s">
        <v>95</v>
      </c>
      <c r="C164" s="21">
        <f t="shared" si="85"/>
        <v>906</v>
      </c>
      <c r="D164" s="110"/>
      <c r="E164" s="6"/>
      <c r="F164" s="6"/>
      <c r="G164" s="6"/>
      <c r="H164" s="6"/>
      <c r="I164" s="6"/>
      <c r="J164" s="58">
        <f>SUM(J$154:J163)/$F$152</f>
        <v>182.58760450549516</v>
      </c>
    </row>
    <row r="165" spans="1:10" hidden="1" outlineLevel="1" x14ac:dyDescent="0.25">
      <c r="A165" s="109" t="s">
        <v>274</v>
      </c>
      <c r="B165" s="8" t="s">
        <v>95</v>
      </c>
      <c r="C165" s="21">
        <f t="shared" si="85"/>
        <v>906</v>
      </c>
      <c r="D165" s="110"/>
      <c r="E165" s="6"/>
      <c r="F165" s="6"/>
      <c r="G165" s="6"/>
      <c r="H165" s="6"/>
      <c r="I165" s="6"/>
      <c r="J165" s="58">
        <f>SUM(J$154:J164)/$F$152</f>
        <v>182.91802000405738</v>
      </c>
    </row>
    <row r="166" spans="1:10" hidden="1" outlineLevel="1" x14ac:dyDescent="0.25">
      <c r="A166" s="109" t="s">
        <v>274</v>
      </c>
      <c r="B166" s="8" t="s">
        <v>95</v>
      </c>
      <c r="C166" s="21">
        <f t="shared" si="85"/>
        <v>906</v>
      </c>
      <c r="D166" s="110"/>
      <c r="E166" s="6"/>
      <c r="F166" s="6"/>
      <c r="G166" s="6"/>
      <c r="H166" s="6"/>
      <c r="I166" s="6"/>
      <c r="J166" s="58">
        <f>SUM(J$154:J165)/$F$152</f>
        <v>183.24903343149867</v>
      </c>
    </row>
    <row r="167" spans="1:10" hidden="1" outlineLevel="1" x14ac:dyDescent="0.25">
      <c r="A167" s="109" t="s">
        <v>274</v>
      </c>
      <c r="B167" s="8" t="s">
        <v>95</v>
      </c>
      <c r="C167" s="21">
        <f t="shared" si="85"/>
        <v>906</v>
      </c>
      <c r="D167" s="110"/>
      <c r="E167" s="6"/>
      <c r="F167" s="6"/>
      <c r="G167" s="6"/>
      <c r="H167" s="6"/>
      <c r="I167" s="6"/>
      <c r="J167" s="58">
        <f>SUM(J$154:J166)/$F$152</f>
        <v>183.58064586984739</v>
      </c>
    </row>
    <row r="168" spans="1:10" hidden="1" outlineLevel="1" x14ac:dyDescent="0.25">
      <c r="A168" s="109" t="s">
        <v>274</v>
      </c>
      <c r="B168" s="8" t="s">
        <v>95</v>
      </c>
      <c r="C168" s="21">
        <f t="shared" si="85"/>
        <v>906</v>
      </c>
      <c r="D168" s="110"/>
      <c r="E168" s="6"/>
      <c r="F168" s="6"/>
      <c r="G168" s="6"/>
      <c r="H168" s="6"/>
      <c r="I168" s="6"/>
      <c r="J168" s="58">
        <f>SUM(J$154:J167)/$F$152</f>
        <v>183.91285840308996</v>
      </c>
    </row>
    <row r="169" spans="1:10" hidden="1" outlineLevel="1" x14ac:dyDescent="0.25">
      <c r="A169" s="109" t="s">
        <v>274</v>
      </c>
      <c r="B169" s="8" t="s">
        <v>95</v>
      </c>
      <c r="C169" s="21">
        <f t="shared" si="85"/>
        <v>906</v>
      </c>
      <c r="D169" s="110"/>
      <c r="E169" s="6"/>
      <c r="F169" s="6"/>
      <c r="G169" s="6"/>
      <c r="H169" s="6"/>
      <c r="I169" s="6"/>
      <c r="J169" s="58">
        <f>SUM(J$154:J168)/$F$152</f>
        <v>184.24567211717445</v>
      </c>
    </row>
    <row r="170" spans="1:10" hidden="1" outlineLevel="1" x14ac:dyDescent="0.25">
      <c r="A170" s="109" t="s">
        <v>274</v>
      </c>
      <c r="B170" s="8" t="s">
        <v>95</v>
      </c>
      <c r="C170" s="21">
        <f t="shared" si="85"/>
        <v>906</v>
      </c>
      <c r="D170" s="110"/>
      <c r="E170" s="6"/>
      <c r="F170" s="6"/>
      <c r="G170" s="6"/>
      <c r="H170" s="6"/>
      <c r="I170" s="6"/>
      <c r="J170" s="58">
        <f>SUM(J$154:J169)/$F$152</f>
        <v>184.57908810001408</v>
      </c>
    </row>
    <row r="171" spans="1:10" hidden="1" outlineLevel="1" x14ac:dyDescent="0.25">
      <c r="A171" s="109" t="s">
        <v>274</v>
      </c>
      <c r="B171" s="8" t="s">
        <v>95</v>
      </c>
      <c r="C171" s="21">
        <f t="shared" si="85"/>
        <v>906</v>
      </c>
      <c r="D171" s="110"/>
      <c r="E171" s="6"/>
      <c r="F171" s="6"/>
      <c r="G171" s="6"/>
      <c r="H171" s="6"/>
      <c r="I171" s="6"/>
      <c r="J171" s="58">
        <f>SUM(J$154:J170)/$F$152</f>
        <v>184.91310744149075</v>
      </c>
    </row>
    <row r="172" spans="1:10" hidden="1" outlineLevel="1" x14ac:dyDescent="0.25">
      <c r="A172" s="109" t="s">
        <v>274</v>
      </c>
      <c r="B172" s="8" t="s">
        <v>95</v>
      </c>
      <c r="C172" s="21">
        <f t="shared" si="85"/>
        <v>906</v>
      </c>
      <c r="D172" s="110"/>
      <c r="E172" s="6"/>
      <c r="F172" s="6"/>
      <c r="G172" s="6"/>
      <c r="H172" s="6"/>
      <c r="I172" s="6"/>
      <c r="J172" s="58">
        <f>SUM(J$154:J171)/$F$152</f>
        <v>185.24773123345869</v>
      </c>
    </row>
    <row r="173" spans="1:10" hidden="1" outlineLevel="1" x14ac:dyDescent="0.25">
      <c r="A173" s="109" t="s">
        <v>274</v>
      </c>
      <c r="B173" s="8" t="s">
        <v>95</v>
      </c>
      <c r="C173" s="21">
        <f t="shared" si="85"/>
        <v>906</v>
      </c>
      <c r="D173" s="110"/>
      <c r="E173" s="6"/>
      <c r="F173" s="6"/>
      <c r="G173" s="6"/>
      <c r="H173" s="6"/>
      <c r="I173" s="6"/>
      <c r="J173" s="58">
        <f>SUM(J$154:J172)/$F$152</f>
        <v>185.58296056974797</v>
      </c>
    </row>
    <row r="174" spans="1:10" hidden="1" outlineLevel="1" x14ac:dyDescent="0.25">
      <c r="A174" s="109" t="s">
        <v>274</v>
      </c>
      <c r="B174" s="8" t="s">
        <v>95</v>
      </c>
      <c r="C174" s="21">
        <f t="shared" si="85"/>
        <v>906</v>
      </c>
      <c r="D174" s="110"/>
      <c r="E174" s="6"/>
      <c r="F174" s="6"/>
      <c r="G174" s="6"/>
      <c r="H174" s="6"/>
      <c r="I174" s="6"/>
      <c r="J174" s="58">
        <f>SUM(J$154:J173)/$F$152</f>
        <v>185.91879654616807</v>
      </c>
    </row>
    <row r="175" spans="1:10" hidden="1" outlineLevel="1" x14ac:dyDescent="0.25">
      <c r="A175" s="109" t="s">
        <v>274</v>
      </c>
      <c r="B175" s="8" t="s">
        <v>95</v>
      </c>
      <c r="C175" s="21">
        <f t="shared" si="85"/>
        <v>906</v>
      </c>
      <c r="D175" s="110"/>
      <c r="E175" s="6"/>
      <c r="F175" s="6"/>
      <c r="G175" s="6"/>
      <c r="H175" s="6"/>
      <c r="I175" s="6"/>
      <c r="J175" s="58">
        <f>SUM(J$154:J174)/$F$152</f>
        <v>186.2552402605115</v>
      </c>
    </row>
    <row r="176" spans="1:10" hidden="1" outlineLevel="1" x14ac:dyDescent="0.25">
      <c r="A176" s="109" t="s">
        <v>274</v>
      </c>
      <c r="B176" s="8" t="s">
        <v>95</v>
      </c>
      <c r="C176" s="21">
        <f t="shared" si="85"/>
        <v>906</v>
      </c>
      <c r="D176" s="110"/>
      <c r="E176" s="6"/>
      <c r="F176" s="6"/>
      <c r="G176" s="6"/>
      <c r="H176" s="6"/>
      <c r="I176" s="6"/>
      <c r="J176" s="58">
        <f>SUM(J$154:J175)/$F$152</f>
        <v>186.5922928125573</v>
      </c>
    </row>
    <row r="177" spans="1:10" hidden="1" outlineLevel="1" x14ac:dyDescent="0.25">
      <c r="A177" s="109" t="s">
        <v>274</v>
      </c>
      <c r="B177" s="8" t="s">
        <v>95</v>
      </c>
      <c r="C177" s="21">
        <f t="shared" si="85"/>
        <v>906</v>
      </c>
      <c r="D177" s="110"/>
      <c r="E177" s="6"/>
      <c r="F177" s="6"/>
      <c r="G177" s="6"/>
      <c r="H177" s="6"/>
      <c r="I177" s="6"/>
      <c r="J177" s="58">
        <f>SUM(J$154:J176)/$F$152</f>
        <v>186.92995530407475</v>
      </c>
    </row>
    <row r="178" spans="1:10" hidden="1" outlineLevel="1" x14ac:dyDescent="0.25">
      <c r="A178" s="109" t="s">
        <v>274</v>
      </c>
      <c r="B178" s="8" t="s">
        <v>95</v>
      </c>
      <c r="C178" s="21">
        <f t="shared" si="85"/>
        <v>906</v>
      </c>
      <c r="D178" s="110"/>
      <c r="E178" s="6"/>
      <c r="F178" s="6"/>
      <c r="G178" s="6"/>
      <c r="H178" s="6"/>
      <c r="I178" s="6"/>
      <c r="J178" s="58">
        <f>SUM(J$154:J177)/$F$152</f>
        <v>187.26822883882699</v>
      </c>
    </row>
    <row r="179" spans="1:10" hidden="1" outlineLevel="1" x14ac:dyDescent="0.25">
      <c r="A179" s="109"/>
      <c r="B179" s="8" t="s">
        <v>95</v>
      </c>
      <c r="C179" s="21">
        <f>$J$152</f>
        <v>906</v>
      </c>
      <c r="D179" s="105"/>
      <c r="E179" s="6"/>
      <c r="F179" s="6"/>
      <c r="G179" s="6"/>
      <c r="H179" s="6"/>
      <c r="I179" s="6"/>
      <c r="J179" s="58">
        <f>SUM(J$154:J178)/$F$152</f>
        <v>187.60711452257442</v>
      </c>
    </row>
    <row r="180" spans="1:10" collapsed="1" x14ac:dyDescent="0.25"/>
  </sheetData>
  <mergeCells count="6">
    <mergeCell ref="A152:D152"/>
    <mergeCell ref="A7:D7"/>
    <mergeCell ref="A36:D36"/>
    <mergeCell ref="A65:D65"/>
    <mergeCell ref="A94:D94"/>
    <mergeCell ref="A123:D123"/>
  </mergeCells>
  <pageMargins left="0.7" right="0.7" top="0.75" bottom="0.75" header="0.3" footer="0.3"/>
  <pageSetup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76"/>
  <sheetViews>
    <sheetView zoomScale="85" zoomScaleNormal="85" workbookViewId="0">
      <selection activeCell="E7" sqref="E7"/>
    </sheetView>
  </sheetViews>
  <sheetFormatPr defaultRowHeight="15" outlineLevelRow="2" x14ac:dyDescent="0.25"/>
  <cols>
    <col min="1" max="1" width="18" bestFit="1" customWidth="1"/>
    <col min="2" max="2" width="18.42578125" bestFit="1" customWidth="1"/>
    <col min="5" max="5" width="17.28515625" bestFit="1" customWidth="1"/>
    <col min="7" max="7" width="18" bestFit="1" customWidth="1"/>
    <col min="8" max="8" width="13.28515625" customWidth="1"/>
    <col min="11" max="11" width="4.28515625" customWidth="1"/>
    <col min="12" max="12" width="41.42578125" bestFit="1" customWidth="1"/>
    <col min="14" max="23" width="9.140625" customWidth="1"/>
  </cols>
  <sheetData>
    <row r="1" spans="1:10" x14ac:dyDescent="0.25">
      <c r="A1" s="3"/>
      <c r="B1">
        <v>1</v>
      </c>
      <c r="C1">
        <v>2</v>
      </c>
      <c r="D1">
        <v>3</v>
      </c>
      <c r="E1">
        <v>6</v>
      </c>
      <c r="F1">
        <v>5</v>
      </c>
      <c r="G1">
        <v>8</v>
      </c>
      <c r="J1" s="15"/>
    </row>
    <row r="2" spans="1:10" s="3" customFormat="1" x14ac:dyDescent="0.25">
      <c r="A2" s="30" t="s">
        <v>216</v>
      </c>
      <c r="B2" s="30" t="s">
        <v>29</v>
      </c>
      <c r="C2" s="30" t="s">
        <v>151</v>
      </c>
      <c r="D2" s="30" t="s">
        <v>16</v>
      </c>
      <c r="E2" s="30" t="s">
        <v>21</v>
      </c>
      <c r="F2" s="30" t="s">
        <v>61</v>
      </c>
      <c r="G2" s="30" t="s">
        <v>274</v>
      </c>
      <c r="H2" s="335" t="s">
        <v>736</v>
      </c>
      <c r="I2" s="335" t="s">
        <v>175</v>
      </c>
      <c r="J2" s="19"/>
    </row>
    <row r="3" spans="1:10" x14ac:dyDescent="0.25">
      <c r="A3" s="3" t="s">
        <v>214</v>
      </c>
      <c r="B3" s="332">
        <f>(B4*$I$4+B5*$I$5+B6*$I$6)/($I$4+$I$5+$I$6)</f>
        <v>18.271668437204912</v>
      </c>
      <c r="C3" s="332">
        <f t="shared" ref="C3:G3" si="0">(C4*$I$4+C5*$I$5+C6*$I$6)/($I$4+$I$5+$I$6)</f>
        <v>33.565819759206796</v>
      </c>
      <c r="D3" s="332">
        <f t="shared" si="0"/>
        <v>214.09557365439093</v>
      </c>
      <c r="E3" s="332">
        <f t="shared" si="0"/>
        <v>214.09557365439093</v>
      </c>
      <c r="F3" s="332">
        <f t="shared" si="0"/>
        <v>15.066374527856468</v>
      </c>
      <c r="G3" s="332">
        <f t="shared" si="0"/>
        <v>196.05721494334279</v>
      </c>
      <c r="J3" s="15"/>
    </row>
    <row r="4" spans="1:10" x14ac:dyDescent="0.25">
      <c r="A4" s="3" t="s">
        <v>376</v>
      </c>
      <c r="B4" s="39">
        <f>J26</f>
        <v>18.271668437204912</v>
      </c>
      <c r="C4" s="39">
        <f>J45</f>
        <v>33.565819759206796</v>
      </c>
      <c r="D4" s="39">
        <f>J62</f>
        <v>214.09557365439093</v>
      </c>
      <c r="E4" s="39">
        <f>J69</f>
        <v>214.09557365439093</v>
      </c>
      <c r="F4" s="39">
        <f>J92</f>
        <v>15.066374527856468</v>
      </c>
      <c r="G4" s="39">
        <f>J105</f>
        <v>196.05721494334279</v>
      </c>
      <c r="H4">
        <f>H8</f>
        <v>0</v>
      </c>
      <c r="I4" s="331">
        <f>J8</f>
        <v>847.2</v>
      </c>
      <c r="J4" s="15"/>
    </row>
    <row r="5" spans="1:10" x14ac:dyDescent="0.25">
      <c r="A5" s="3"/>
      <c r="B5" s="39"/>
      <c r="C5" s="39"/>
      <c r="D5" s="39"/>
      <c r="E5" s="39"/>
      <c r="F5" s="39"/>
      <c r="G5" s="39"/>
      <c r="I5" s="331"/>
      <c r="J5" s="15"/>
    </row>
    <row r="6" spans="1:10" x14ac:dyDescent="0.25">
      <c r="A6" s="3"/>
      <c r="B6" s="39"/>
      <c r="C6" s="39"/>
      <c r="D6" s="39"/>
      <c r="E6" s="39"/>
      <c r="F6" s="39"/>
      <c r="G6" s="39"/>
      <c r="I6" s="331"/>
      <c r="J6" s="15"/>
    </row>
    <row r="7" spans="1:10" x14ac:dyDescent="0.25">
      <c r="A7" s="3"/>
      <c r="B7" s="3"/>
      <c r="J7" s="15"/>
    </row>
    <row r="8" spans="1:10" ht="18.75" x14ac:dyDescent="0.3">
      <c r="A8" s="339" t="s">
        <v>375</v>
      </c>
      <c r="B8" s="339"/>
      <c r="C8" s="339"/>
      <c r="D8" s="339"/>
      <c r="E8" s="3" t="s">
        <v>54</v>
      </c>
      <c r="F8" s="14">
        <f>J8-H8</f>
        <v>847.2</v>
      </c>
      <c r="G8" t="s">
        <v>97</v>
      </c>
      <c r="H8" s="22">
        <v>0</v>
      </c>
      <c r="I8" t="s">
        <v>98</v>
      </c>
      <c r="J8" s="23">
        <v>847.2</v>
      </c>
    </row>
    <row r="9" spans="1:10" x14ac:dyDescent="0.25">
      <c r="A9" s="2"/>
      <c r="B9" s="2" t="s">
        <v>7</v>
      </c>
      <c r="C9" s="2" t="s">
        <v>47</v>
      </c>
      <c r="D9" s="2" t="s">
        <v>24</v>
      </c>
      <c r="E9" s="2" t="s">
        <v>49</v>
      </c>
      <c r="F9" s="2" t="s">
        <v>50</v>
      </c>
      <c r="G9" s="2" t="s">
        <v>50</v>
      </c>
      <c r="H9" s="2" t="s">
        <v>51</v>
      </c>
      <c r="I9" s="2" t="s">
        <v>52</v>
      </c>
      <c r="J9" s="16" t="s">
        <v>53</v>
      </c>
    </row>
    <row r="10" spans="1:10" x14ac:dyDescent="0.25">
      <c r="A10" s="2"/>
      <c r="B10" s="9" t="s">
        <v>96</v>
      </c>
      <c r="C10" s="12">
        <f>$H8</f>
        <v>0</v>
      </c>
      <c r="D10" s="12"/>
      <c r="E10" s="327">
        <f>IF(C11=C10,(C11-C10)/2, C11-C10)</f>
        <v>20.2</v>
      </c>
      <c r="F10" s="327">
        <f t="shared" ref="F10" si="1">E10+D10</f>
        <v>20.2</v>
      </c>
      <c r="G10" s="327">
        <f>IF(C11&gt;=J8,D11,0)</f>
        <v>0</v>
      </c>
      <c r="H10" s="13">
        <f>(G10+F10)/2</f>
        <v>10.1</v>
      </c>
      <c r="I10" s="13">
        <f>E10</f>
        <v>20.2</v>
      </c>
      <c r="J10" s="17">
        <f>H10*I10</f>
        <v>204.01999999999998</v>
      </c>
    </row>
    <row r="11" spans="1:10" x14ac:dyDescent="0.25">
      <c r="A11" s="2" t="s">
        <v>29</v>
      </c>
      <c r="B11" s="308" t="s">
        <v>332</v>
      </c>
      <c r="C11" s="307">
        <v>20.2</v>
      </c>
      <c r="D11" s="307">
        <v>0</v>
      </c>
      <c r="E11" s="24">
        <f t="shared" ref="E11:E16" si="2">IF(C12=0,"",(C12-C11)/2)</f>
        <v>10.1</v>
      </c>
      <c r="F11" s="24">
        <f>E11+D11</f>
        <v>10.1</v>
      </c>
      <c r="G11" s="24">
        <f>E11+D12</f>
        <v>10.1</v>
      </c>
      <c r="H11" s="24">
        <f>((G11+F11)/2)/2</f>
        <v>5.05</v>
      </c>
      <c r="I11" s="24">
        <f>E11*2</f>
        <v>20.2</v>
      </c>
      <c r="J11" s="25">
        <f>H11*I11</f>
        <v>102.00999999999999</v>
      </c>
    </row>
    <row r="12" spans="1:10" x14ac:dyDescent="0.25">
      <c r="A12" s="2" t="s">
        <v>29</v>
      </c>
      <c r="B12" s="306" t="s">
        <v>349</v>
      </c>
      <c r="C12" s="306">
        <v>40.4</v>
      </c>
      <c r="D12" s="306">
        <v>0</v>
      </c>
      <c r="E12" s="24">
        <f t="shared" si="2"/>
        <v>19.000000000000004</v>
      </c>
      <c r="F12" s="24">
        <f>E12+D12</f>
        <v>19.000000000000004</v>
      </c>
      <c r="G12" s="24">
        <f t="shared" ref="G12:G17" si="3">E12+D13</f>
        <v>19.000000000000004</v>
      </c>
      <c r="H12" s="24">
        <f t="shared" ref="H12:H17" si="4">((G12+F12)/2)/2</f>
        <v>9.5000000000000018</v>
      </c>
      <c r="I12" s="24">
        <f t="shared" ref="I12:I17" si="5">E12*2</f>
        <v>38.000000000000007</v>
      </c>
      <c r="J12" s="25">
        <f t="shared" ref="J12:J17" si="6">H12*I12</f>
        <v>361.00000000000011</v>
      </c>
    </row>
    <row r="13" spans="1:10" x14ac:dyDescent="0.25">
      <c r="A13" s="2" t="s">
        <v>29</v>
      </c>
      <c r="B13" s="306" t="s">
        <v>506</v>
      </c>
      <c r="C13" s="307">
        <v>78.400000000000006</v>
      </c>
      <c r="D13" s="307">
        <v>0</v>
      </c>
      <c r="E13" s="24">
        <f t="shared" si="2"/>
        <v>23.199999999999996</v>
      </c>
      <c r="F13" s="24">
        <f>E13+D13</f>
        <v>23.199999999999996</v>
      </c>
      <c r="G13" s="24">
        <f t="shared" si="3"/>
        <v>23.199999999999996</v>
      </c>
      <c r="H13" s="24">
        <f t="shared" si="4"/>
        <v>11.599999999999998</v>
      </c>
      <c r="I13" s="24">
        <f t="shared" si="5"/>
        <v>46.399999999999991</v>
      </c>
      <c r="J13" s="25">
        <f t="shared" si="6"/>
        <v>538.23999999999978</v>
      </c>
    </row>
    <row r="14" spans="1:10" x14ac:dyDescent="0.25">
      <c r="A14" s="2" t="s">
        <v>29</v>
      </c>
      <c r="B14" s="306" t="s">
        <v>333</v>
      </c>
      <c r="C14" s="306">
        <v>124.8</v>
      </c>
      <c r="D14" s="313">
        <v>0</v>
      </c>
      <c r="E14" s="24">
        <f t="shared" si="2"/>
        <v>42.050000000000004</v>
      </c>
      <c r="F14" s="24">
        <f>E14+D14</f>
        <v>42.050000000000004</v>
      </c>
      <c r="G14" s="24">
        <f t="shared" si="3"/>
        <v>42.050000000000004</v>
      </c>
      <c r="H14" s="24">
        <f t="shared" si="4"/>
        <v>21.025000000000002</v>
      </c>
      <c r="I14" s="24">
        <f t="shared" si="5"/>
        <v>84.100000000000009</v>
      </c>
      <c r="J14" s="25">
        <f t="shared" si="6"/>
        <v>1768.2025000000003</v>
      </c>
    </row>
    <row r="15" spans="1:10" x14ac:dyDescent="0.25">
      <c r="A15" s="2" t="s">
        <v>29</v>
      </c>
      <c r="B15" s="310" t="s">
        <v>334</v>
      </c>
      <c r="C15" s="306">
        <v>208.9</v>
      </c>
      <c r="D15" s="306">
        <v>0</v>
      </c>
      <c r="E15" s="24">
        <f t="shared" si="2"/>
        <v>24.649999999999991</v>
      </c>
      <c r="F15" s="24">
        <f>E15+D15</f>
        <v>24.649999999999991</v>
      </c>
      <c r="G15" s="24">
        <f t="shared" si="3"/>
        <v>24.649999999999991</v>
      </c>
      <c r="H15" s="24">
        <f t="shared" si="4"/>
        <v>12.324999999999996</v>
      </c>
      <c r="I15" s="24">
        <f t="shared" si="5"/>
        <v>49.299999999999983</v>
      </c>
      <c r="J15" s="25">
        <f t="shared" si="6"/>
        <v>607.6224999999996</v>
      </c>
    </row>
    <row r="16" spans="1:10" x14ac:dyDescent="0.25">
      <c r="A16" s="2" t="s">
        <v>29</v>
      </c>
      <c r="B16" s="306" t="s">
        <v>335</v>
      </c>
      <c r="C16" s="306">
        <v>258.2</v>
      </c>
      <c r="D16" s="306">
        <v>0</v>
      </c>
      <c r="E16" s="24">
        <f t="shared" si="2"/>
        <v>32.599999999999994</v>
      </c>
      <c r="F16" s="24">
        <f t="shared" ref="F16:F17" si="7">E16+D16</f>
        <v>32.599999999999994</v>
      </c>
      <c r="G16" s="24">
        <f t="shared" si="3"/>
        <v>32.599999999999994</v>
      </c>
      <c r="H16" s="24">
        <f t="shared" si="4"/>
        <v>16.299999999999997</v>
      </c>
      <c r="I16" s="24">
        <f t="shared" si="5"/>
        <v>65.199999999999989</v>
      </c>
      <c r="J16" s="25">
        <f t="shared" si="6"/>
        <v>1062.7599999999995</v>
      </c>
    </row>
    <row r="17" spans="1:10" x14ac:dyDescent="0.25">
      <c r="A17" s="2" t="s">
        <v>29</v>
      </c>
      <c r="B17" s="307" t="s">
        <v>336</v>
      </c>
      <c r="C17" s="307">
        <v>323.39999999999998</v>
      </c>
      <c r="D17" s="307">
        <v>0</v>
      </c>
      <c r="E17" s="24">
        <f>IF(C18=0,"",(C18-C17)/2)</f>
        <v>20.400000000000006</v>
      </c>
      <c r="F17" s="24">
        <f t="shared" si="7"/>
        <v>20.400000000000006</v>
      </c>
      <c r="G17" s="24">
        <f t="shared" si="3"/>
        <v>20.400000000000006</v>
      </c>
      <c r="H17" s="24">
        <f t="shared" si="4"/>
        <v>10.200000000000003</v>
      </c>
      <c r="I17" s="24">
        <f t="shared" si="5"/>
        <v>40.800000000000011</v>
      </c>
      <c r="J17" s="25">
        <f t="shared" si="6"/>
        <v>416.16000000000025</v>
      </c>
    </row>
    <row r="18" spans="1:10" x14ac:dyDescent="0.25">
      <c r="A18" s="2" t="s">
        <v>29</v>
      </c>
      <c r="B18" s="306" t="s">
        <v>730</v>
      </c>
      <c r="C18" s="306">
        <v>364.2</v>
      </c>
      <c r="D18" s="306">
        <v>0</v>
      </c>
      <c r="E18" s="24">
        <f t="shared" ref="E18:E22" si="8">IF(C19=0,"",(C19-C18)/2)</f>
        <v>51.75</v>
      </c>
      <c r="F18" s="24">
        <f t="shared" ref="F18:F22" si="9">E18+D18</f>
        <v>51.75</v>
      </c>
      <c r="G18" s="24">
        <f t="shared" ref="G18:G22" si="10">E18+D19</f>
        <v>51.75</v>
      </c>
      <c r="H18" s="24">
        <f t="shared" ref="H18:H22" si="11">((G18+F18)/2)/2</f>
        <v>25.875</v>
      </c>
      <c r="I18" s="24">
        <f t="shared" ref="I18:I22" si="12">E18*2</f>
        <v>103.5</v>
      </c>
      <c r="J18" s="25">
        <f t="shared" ref="J18:J22" si="13">H18*I18</f>
        <v>2678.0625</v>
      </c>
    </row>
    <row r="19" spans="1:10" x14ac:dyDescent="0.25">
      <c r="A19" s="330" t="s">
        <v>29</v>
      </c>
      <c r="B19" s="306" t="s">
        <v>337</v>
      </c>
      <c r="C19" s="306">
        <v>467.7</v>
      </c>
      <c r="D19" s="306">
        <v>0</v>
      </c>
      <c r="E19" s="24">
        <f t="shared" si="8"/>
        <v>20.150000000000006</v>
      </c>
      <c r="F19" s="24">
        <f t="shared" si="9"/>
        <v>20.150000000000006</v>
      </c>
      <c r="G19" s="24">
        <f t="shared" si="10"/>
        <v>20.150000000000006</v>
      </c>
      <c r="H19" s="24">
        <f t="shared" si="11"/>
        <v>10.075000000000003</v>
      </c>
      <c r="I19" s="24">
        <f t="shared" si="12"/>
        <v>40.300000000000011</v>
      </c>
      <c r="J19" s="25">
        <f t="shared" si="13"/>
        <v>406.02250000000021</v>
      </c>
    </row>
    <row r="20" spans="1:10" s="93" customFormat="1" x14ac:dyDescent="0.25">
      <c r="A20" s="330" t="s">
        <v>29</v>
      </c>
      <c r="B20" s="306" t="s">
        <v>338</v>
      </c>
      <c r="C20" s="306">
        <v>508</v>
      </c>
      <c r="D20" s="306">
        <v>0</v>
      </c>
      <c r="E20" s="24">
        <f t="shared" si="8"/>
        <v>54.199999999999989</v>
      </c>
      <c r="F20" s="24">
        <f t="shared" si="9"/>
        <v>54.199999999999989</v>
      </c>
      <c r="G20" s="24">
        <f t="shared" si="10"/>
        <v>54.199999999999989</v>
      </c>
      <c r="H20" s="24">
        <f t="shared" si="11"/>
        <v>27.099999999999994</v>
      </c>
      <c r="I20" s="24">
        <f t="shared" si="12"/>
        <v>108.39999999999998</v>
      </c>
      <c r="J20" s="25">
        <f t="shared" si="13"/>
        <v>2937.639999999999</v>
      </c>
    </row>
    <row r="21" spans="1:10" s="93" customFormat="1" x14ac:dyDescent="0.25">
      <c r="A21" s="330" t="s">
        <v>29</v>
      </c>
      <c r="B21" s="306" t="s">
        <v>339</v>
      </c>
      <c r="C21" s="306">
        <v>616.4</v>
      </c>
      <c r="D21" s="306">
        <v>0</v>
      </c>
      <c r="E21" s="24">
        <f t="shared" si="8"/>
        <v>32.900000000000034</v>
      </c>
      <c r="F21" s="24">
        <f t="shared" si="9"/>
        <v>32.900000000000034</v>
      </c>
      <c r="G21" s="24">
        <f t="shared" si="10"/>
        <v>32.900000000000034</v>
      </c>
      <c r="H21" s="24">
        <f t="shared" si="11"/>
        <v>16.450000000000017</v>
      </c>
      <c r="I21" s="24">
        <f t="shared" si="12"/>
        <v>65.800000000000068</v>
      </c>
      <c r="J21" s="25">
        <f t="shared" si="13"/>
        <v>1082.4100000000024</v>
      </c>
    </row>
    <row r="22" spans="1:10" s="93" customFormat="1" x14ac:dyDescent="0.25">
      <c r="A22" s="330" t="s">
        <v>29</v>
      </c>
      <c r="B22" s="306" t="s">
        <v>345</v>
      </c>
      <c r="C22" s="306">
        <v>682.2</v>
      </c>
      <c r="D22" s="306">
        <v>0</v>
      </c>
      <c r="E22" s="24">
        <f t="shared" si="8"/>
        <v>24.949999999999989</v>
      </c>
      <c r="F22" s="24">
        <f t="shared" si="9"/>
        <v>24.949999999999989</v>
      </c>
      <c r="G22" s="24">
        <f t="shared" si="10"/>
        <v>24.949999999999989</v>
      </c>
      <c r="H22" s="24">
        <f t="shared" si="11"/>
        <v>12.474999999999994</v>
      </c>
      <c r="I22" s="24">
        <f t="shared" si="12"/>
        <v>49.899999999999977</v>
      </c>
      <c r="J22" s="25">
        <f t="shared" si="13"/>
        <v>622.50249999999949</v>
      </c>
    </row>
    <row r="23" spans="1:10" s="93" customFormat="1" x14ac:dyDescent="0.25">
      <c r="A23" s="330" t="s">
        <v>29</v>
      </c>
      <c r="B23" s="306" t="s">
        <v>340</v>
      </c>
      <c r="C23" s="306">
        <v>732.1</v>
      </c>
      <c r="D23" s="306">
        <v>0</v>
      </c>
      <c r="E23" s="317">
        <f t="shared" ref="E23:E24" si="14">IF(C24=0,"",(C24-C23)/2)</f>
        <v>11.050000000000011</v>
      </c>
      <c r="F23" s="317">
        <f t="shared" ref="F23:F24" si="15">E23+D23</f>
        <v>11.050000000000011</v>
      </c>
      <c r="G23" s="317">
        <f t="shared" ref="G23:G24" si="16">E23+D24</f>
        <v>28.350000000000012</v>
      </c>
      <c r="H23" s="317">
        <f t="shared" ref="H23:H24" si="17">((G23+F23)/2)/2</f>
        <v>9.850000000000005</v>
      </c>
      <c r="I23" s="317">
        <f t="shared" ref="I23:I24" si="18">E23*2</f>
        <v>22.100000000000023</v>
      </c>
      <c r="J23" s="318">
        <f t="shared" ref="J23:J24" si="19">H23*I23</f>
        <v>217.68500000000034</v>
      </c>
    </row>
    <row r="24" spans="1:10" s="93" customFormat="1" x14ac:dyDescent="0.25">
      <c r="A24" s="330" t="s">
        <v>29</v>
      </c>
      <c r="B24" s="306" t="s">
        <v>352</v>
      </c>
      <c r="C24" s="306">
        <v>754.2</v>
      </c>
      <c r="D24" s="306">
        <v>17.3</v>
      </c>
      <c r="E24" s="317">
        <f t="shared" si="14"/>
        <v>45.600000000000023</v>
      </c>
      <c r="F24" s="317">
        <f t="shared" si="15"/>
        <v>62.90000000000002</v>
      </c>
      <c r="G24" s="317">
        <f t="shared" si="16"/>
        <v>45.600000000000023</v>
      </c>
      <c r="H24" s="317">
        <f t="shared" si="17"/>
        <v>27.125000000000011</v>
      </c>
      <c r="I24" s="317">
        <f t="shared" si="18"/>
        <v>91.200000000000045</v>
      </c>
      <c r="J24" s="318">
        <f t="shared" si="19"/>
        <v>2473.800000000002</v>
      </c>
    </row>
    <row r="25" spans="1:10" s="93" customFormat="1" x14ac:dyDescent="0.25">
      <c r="A25" s="330" t="s">
        <v>29</v>
      </c>
      <c r="B25" s="306" t="s">
        <v>353</v>
      </c>
      <c r="C25" s="306">
        <v>845.40000000000009</v>
      </c>
      <c r="D25" s="306">
        <v>0</v>
      </c>
      <c r="E25" s="312">
        <f t="shared" ref="E25" si="20">IF(C26=C25,(C26-C25)/2,C26-C25)</f>
        <v>1.7999999999999545</v>
      </c>
      <c r="F25" s="312">
        <f t="shared" ref="F25" si="21">E25+D25</f>
        <v>1.7999999999999545</v>
      </c>
      <c r="G25" s="312"/>
      <c r="H25" s="312">
        <f t="shared" ref="H25" si="22">(G25+F25)/2</f>
        <v>0.89999999999997726</v>
      </c>
      <c r="I25" s="312">
        <f t="shared" ref="I25" si="23">E25</f>
        <v>1.7999999999999545</v>
      </c>
      <c r="J25" s="314">
        <f t="shared" ref="J25" si="24">H25*I25</f>
        <v>1.6199999999999182</v>
      </c>
    </row>
    <row r="26" spans="1:10" s="93" customFormat="1" x14ac:dyDescent="0.25">
      <c r="A26" s="100"/>
      <c r="B26" s="8" t="s">
        <v>95</v>
      </c>
      <c r="C26" s="21">
        <f t="shared" ref="C26:C29" si="25">$J$8</f>
        <v>847.2</v>
      </c>
      <c r="E26" s="6"/>
      <c r="F26" s="6"/>
      <c r="G26" s="6"/>
      <c r="H26" s="6"/>
      <c r="I26" s="6"/>
      <c r="J26" s="58">
        <f>SUM(J$10:$J25)/$F$8</f>
        <v>18.271668437204912</v>
      </c>
    </row>
    <row r="27" spans="1:10" s="93" customFormat="1" outlineLevel="1" x14ac:dyDescent="0.25">
      <c r="A27" s="100"/>
      <c r="B27" s="8" t="s">
        <v>95</v>
      </c>
      <c r="C27" s="21">
        <f t="shared" si="25"/>
        <v>847.2</v>
      </c>
      <c r="E27" s="6"/>
      <c r="F27" s="6"/>
      <c r="G27" s="6"/>
      <c r="H27" s="6"/>
      <c r="I27" s="6"/>
      <c r="J27" s="58">
        <f>SUM(J$10:$J26)/$F$8</f>
        <v>18.29323556236686</v>
      </c>
    </row>
    <row r="28" spans="1:10" s="93" customFormat="1" outlineLevel="1" x14ac:dyDescent="0.25">
      <c r="A28" s="100"/>
      <c r="B28" s="8" t="s">
        <v>95</v>
      </c>
      <c r="C28" s="21">
        <f t="shared" si="25"/>
        <v>847.2</v>
      </c>
      <c r="E28" s="6"/>
      <c r="F28" s="6"/>
      <c r="G28" s="6"/>
      <c r="H28" s="6"/>
      <c r="I28" s="6"/>
      <c r="J28" s="58">
        <f>SUM(J$10:$J27)/$F$8</f>
        <v>18.314828144475417</v>
      </c>
    </row>
    <row r="29" spans="1:10" s="93" customFormat="1" outlineLevel="1" x14ac:dyDescent="0.25">
      <c r="A29" s="100"/>
      <c r="B29" s="8" t="s">
        <v>95</v>
      </c>
      <c r="C29" s="21">
        <f t="shared" si="25"/>
        <v>847.2</v>
      </c>
      <c r="E29" s="6"/>
      <c r="F29" s="6"/>
      <c r="G29" s="6"/>
      <c r="H29" s="6"/>
      <c r="I29" s="6"/>
      <c r="J29" s="58">
        <f>SUM(J$10:$J28)/$F$8</f>
        <v>18.336446213578903</v>
      </c>
    </row>
    <row r="31" spans="1:10" ht="18.75" x14ac:dyDescent="0.3">
      <c r="A31" s="339"/>
      <c r="B31" s="339"/>
      <c r="C31" s="339"/>
      <c r="D31" s="339"/>
      <c r="E31" s="3" t="s">
        <v>54</v>
      </c>
      <c r="F31" s="14">
        <f>J31-H31</f>
        <v>847.2</v>
      </c>
      <c r="G31" t="s">
        <v>97</v>
      </c>
      <c r="H31" s="38">
        <f>H8</f>
        <v>0</v>
      </c>
      <c r="I31" t="s">
        <v>98</v>
      </c>
      <c r="J31" s="59">
        <f>J8</f>
        <v>847.2</v>
      </c>
    </row>
    <row r="32" spans="1:10" x14ac:dyDescent="0.25">
      <c r="A32" s="2"/>
      <c r="B32" s="2" t="s">
        <v>7</v>
      </c>
      <c r="C32" s="2" t="s">
        <v>47</v>
      </c>
      <c r="D32" s="2" t="s">
        <v>24</v>
      </c>
      <c r="E32" s="2" t="s">
        <v>49</v>
      </c>
      <c r="F32" s="2" t="s">
        <v>50</v>
      </c>
      <c r="G32" s="2" t="s">
        <v>50</v>
      </c>
      <c r="H32" s="2" t="s">
        <v>51</v>
      </c>
      <c r="I32" s="2" t="s">
        <v>52</v>
      </c>
      <c r="J32" s="16" t="s">
        <v>53</v>
      </c>
    </row>
    <row r="33" spans="1:10" x14ac:dyDescent="0.25">
      <c r="A33" s="2"/>
      <c r="B33" s="9" t="s">
        <v>96</v>
      </c>
      <c r="C33" s="12">
        <f>$H31</f>
        <v>0</v>
      </c>
      <c r="D33" s="12"/>
      <c r="E33" s="327">
        <f>IF(C34=C33,(C34-C33)/2, C34-C33)</f>
        <v>0</v>
      </c>
      <c r="F33" s="327">
        <f t="shared" ref="F33" si="26">E33+D33</f>
        <v>0</v>
      </c>
      <c r="G33" s="327">
        <f>IF(C34&gt;=J31,D34,0)</f>
        <v>0</v>
      </c>
      <c r="H33" s="13">
        <f>(G33+F33)/2</f>
        <v>0</v>
      </c>
      <c r="I33" s="13">
        <f>E33</f>
        <v>0</v>
      </c>
      <c r="J33" s="17">
        <f>H33*I33</f>
        <v>0</v>
      </c>
    </row>
    <row r="34" spans="1:10" x14ac:dyDescent="0.25">
      <c r="A34" s="2" t="s">
        <v>14</v>
      </c>
      <c r="B34" s="307" t="s">
        <v>507</v>
      </c>
      <c r="C34" s="307">
        <v>0</v>
      </c>
      <c r="D34" s="307">
        <v>32</v>
      </c>
      <c r="E34" s="24">
        <f t="shared" ref="E34:E39" si="27">IF(C35=0,"",(C35-C34)/2)</f>
        <v>62.4</v>
      </c>
      <c r="F34" s="24">
        <f>E34+D34</f>
        <v>94.4</v>
      </c>
      <c r="G34" s="24">
        <f>E34+D35</f>
        <v>62.4</v>
      </c>
      <c r="H34" s="24">
        <f>((G34+F34)/2)/2</f>
        <v>39.200000000000003</v>
      </c>
      <c r="I34" s="24">
        <f>E34*2</f>
        <v>124.8</v>
      </c>
      <c r="J34" s="25">
        <f>H34*I34</f>
        <v>4892.16</v>
      </c>
    </row>
    <row r="35" spans="1:10" x14ac:dyDescent="0.25">
      <c r="A35" s="2" t="s">
        <v>14</v>
      </c>
      <c r="B35" s="306" t="s">
        <v>333</v>
      </c>
      <c r="C35" s="306">
        <v>124.8</v>
      </c>
      <c r="D35" s="306">
        <v>0</v>
      </c>
      <c r="E35" s="24">
        <f t="shared" si="27"/>
        <v>66.699999999999989</v>
      </c>
      <c r="F35" s="24">
        <f>E35+D35</f>
        <v>66.699999999999989</v>
      </c>
      <c r="G35" s="24">
        <f t="shared" ref="G35:G41" si="28">E35+D36</f>
        <v>66.699999999999989</v>
      </c>
      <c r="H35" s="24">
        <f t="shared" ref="H35:H41" si="29">((G35+F35)/2)/2</f>
        <v>33.349999999999994</v>
      </c>
      <c r="I35" s="24">
        <f t="shared" ref="I35:I41" si="30">E35*2</f>
        <v>133.39999999999998</v>
      </c>
      <c r="J35" s="25">
        <f t="shared" ref="J35:J41" si="31">H35*I35</f>
        <v>4448.8899999999985</v>
      </c>
    </row>
    <row r="36" spans="1:10" x14ac:dyDescent="0.25">
      <c r="A36" s="2" t="s">
        <v>14</v>
      </c>
      <c r="B36" s="306" t="s">
        <v>335</v>
      </c>
      <c r="C36" s="306">
        <v>258.2</v>
      </c>
      <c r="D36" s="306">
        <v>0</v>
      </c>
      <c r="E36" s="24">
        <f t="shared" si="27"/>
        <v>0</v>
      </c>
      <c r="F36" s="24">
        <f>E36+D36</f>
        <v>0</v>
      </c>
      <c r="G36" s="24">
        <f t="shared" si="28"/>
        <v>23.4</v>
      </c>
      <c r="H36" s="24">
        <f t="shared" si="29"/>
        <v>5.85</v>
      </c>
      <c r="I36" s="24">
        <f t="shared" si="30"/>
        <v>0</v>
      </c>
      <c r="J36" s="25">
        <f t="shared" si="31"/>
        <v>0</v>
      </c>
    </row>
    <row r="37" spans="1:10" x14ac:dyDescent="0.25">
      <c r="A37" s="2" t="s">
        <v>14</v>
      </c>
      <c r="B37" s="306" t="s">
        <v>342</v>
      </c>
      <c r="C37" s="306">
        <v>258.2</v>
      </c>
      <c r="D37" s="306">
        <v>23.4</v>
      </c>
      <c r="E37" s="24">
        <f t="shared" si="27"/>
        <v>16.300000000000011</v>
      </c>
      <c r="F37" s="24">
        <f>E37+D37</f>
        <v>39.70000000000001</v>
      </c>
      <c r="G37" s="24">
        <f t="shared" si="28"/>
        <v>21.500000000000011</v>
      </c>
      <c r="H37" s="24">
        <f t="shared" si="29"/>
        <v>15.300000000000004</v>
      </c>
      <c r="I37" s="24">
        <f t="shared" si="30"/>
        <v>32.600000000000023</v>
      </c>
      <c r="J37" s="25">
        <f t="shared" si="31"/>
        <v>498.78000000000048</v>
      </c>
    </row>
    <row r="38" spans="1:10" x14ac:dyDescent="0.25">
      <c r="A38" s="2" t="s">
        <v>14</v>
      </c>
      <c r="B38" s="306" t="s">
        <v>342</v>
      </c>
      <c r="C38" s="306">
        <v>290.8</v>
      </c>
      <c r="D38" s="306">
        <v>5.2</v>
      </c>
      <c r="E38" s="24">
        <f t="shared" si="27"/>
        <v>36.699999999999989</v>
      </c>
      <c r="F38" s="24">
        <f>E38+D38</f>
        <v>41.899999999999991</v>
      </c>
      <c r="G38" s="24">
        <f t="shared" si="28"/>
        <v>36.699999999999989</v>
      </c>
      <c r="H38" s="24">
        <f t="shared" si="29"/>
        <v>19.649999999999995</v>
      </c>
      <c r="I38" s="24">
        <f t="shared" si="30"/>
        <v>73.399999999999977</v>
      </c>
      <c r="J38" s="25">
        <f t="shared" si="31"/>
        <v>1442.3099999999993</v>
      </c>
    </row>
    <row r="39" spans="1:10" x14ac:dyDescent="0.25">
      <c r="A39" s="2" t="s">
        <v>14</v>
      </c>
      <c r="B39" s="316" t="s">
        <v>344</v>
      </c>
      <c r="C39" s="316">
        <v>364.2</v>
      </c>
      <c r="D39" s="316">
        <v>0</v>
      </c>
      <c r="E39" s="24">
        <f t="shared" si="27"/>
        <v>51.75</v>
      </c>
      <c r="F39" s="24">
        <f t="shared" ref="F39:F41" si="32">E39+D39</f>
        <v>51.75</v>
      </c>
      <c r="G39" s="24">
        <f t="shared" si="28"/>
        <v>51.75</v>
      </c>
      <c r="H39" s="24">
        <f t="shared" si="29"/>
        <v>25.875</v>
      </c>
      <c r="I39" s="24">
        <f t="shared" si="30"/>
        <v>103.5</v>
      </c>
      <c r="J39" s="25">
        <f t="shared" si="31"/>
        <v>2678.0625</v>
      </c>
    </row>
    <row r="40" spans="1:10" x14ac:dyDescent="0.25">
      <c r="A40" s="2" t="s">
        <v>14</v>
      </c>
      <c r="B40" s="306" t="s">
        <v>337</v>
      </c>
      <c r="C40" s="306">
        <v>467.7</v>
      </c>
      <c r="D40" s="306">
        <v>0</v>
      </c>
      <c r="E40" s="24">
        <f>IF(C41=0,"",(C41-C40)/2)</f>
        <v>20.150000000000006</v>
      </c>
      <c r="F40" s="24">
        <f t="shared" si="32"/>
        <v>20.150000000000006</v>
      </c>
      <c r="G40" s="24">
        <f t="shared" si="28"/>
        <v>20.150000000000006</v>
      </c>
      <c r="H40" s="24">
        <f t="shared" si="29"/>
        <v>10.075000000000003</v>
      </c>
      <c r="I40" s="24">
        <f t="shared" si="30"/>
        <v>40.300000000000011</v>
      </c>
      <c r="J40" s="25">
        <f t="shared" si="31"/>
        <v>406.02250000000021</v>
      </c>
    </row>
    <row r="41" spans="1:10" x14ac:dyDescent="0.25">
      <c r="A41" s="2" t="s">
        <v>14</v>
      </c>
      <c r="B41" s="306" t="s">
        <v>338</v>
      </c>
      <c r="C41" s="306">
        <v>508</v>
      </c>
      <c r="D41" s="306">
        <v>0</v>
      </c>
      <c r="E41" s="24">
        <f t="shared" ref="E41" si="33">IF(C42=0,"",(C42-C41)/2)</f>
        <v>21.050000000000011</v>
      </c>
      <c r="F41" s="24">
        <f t="shared" si="32"/>
        <v>21.050000000000011</v>
      </c>
      <c r="G41" s="24">
        <f t="shared" si="28"/>
        <v>21.050000000000011</v>
      </c>
      <c r="H41" s="24">
        <f t="shared" si="29"/>
        <v>10.525000000000006</v>
      </c>
      <c r="I41" s="24">
        <f t="shared" si="30"/>
        <v>42.100000000000023</v>
      </c>
      <c r="J41" s="25">
        <f t="shared" si="31"/>
        <v>443.10250000000048</v>
      </c>
    </row>
    <row r="42" spans="1:10" x14ac:dyDescent="0.25">
      <c r="A42" s="2" t="s">
        <v>14</v>
      </c>
      <c r="B42" s="306" t="s">
        <v>351</v>
      </c>
      <c r="C42" s="306">
        <v>550.1</v>
      </c>
      <c r="D42" s="306">
        <v>0</v>
      </c>
      <c r="E42" s="24">
        <f t="shared" ref="E42" si="34">IF(C43=0,"",(C43-C42)/2)</f>
        <v>91</v>
      </c>
      <c r="F42" s="24">
        <f t="shared" ref="F42" si="35">E42+D42</f>
        <v>91</v>
      </c>
      <c r="G42" s="24">
        <f t="shared" ref="G42" si="36">E42+D43</f>
        <v>91</v>
      </c>
      <c r="H42" s="24">
        <f t="shared" ref="H42" si="37">((G42+F42)/2)/2</f>
        <v>45.5</v>
      </c>
      <c r="I42" s="24">
        <f t="shared" ref="I42" si="38">E42*2</f>
        <v>182</v>
      </c>
      <c r="J42" s="25">
        <f t="shared" ref="J42" si="39">H42*I42</f>
        <v>8281</v>
      </c>
    </row>
    <row r="43" spans="1:10" x14ac:dyDescent="0.25">
      <c r="A43" s="2"/>
      <c r="B43" s="306" t="s">
        <v>340</v>
      </c>
      <c r="C43" s="306">
        <v>732.1</v>
      </c>
      <c r="D43" s="306">
        <v>0</v>
      </c>
      <c r="E43" s="317">
        <f t="shared" ref="E43" si="40">IF(C44=0,"",(C44-C43)/2)</f>
        <v>11.050000000000011</v>
      </c>
      <c r="F43" s="317">
        <f t="shared" ref="F43" si="41">E43+D43</f>
        <v>11.050000000000011</v>
      </c>
      <c r="G43" s="317">
        <f t="shared" ref="G43" si="42">E43+D44</f>
        <v>28.350000000000012</v>
      </c>
      <c r="H43" s="317">
        <f t="shared" ref="H43" si="43">((G43+F43)/2)/2</f>
        <v>9.850000000000005</v>
      </c>
      <c r="I43" s="317">
        <f t="shared" ref="I43" si="44">E43*2</f>
        <v>22.100000000000023</v>
      </c>
      <c r="J43" s="318">
        <f t="shared" ref="J43" si="45">H43*I43</f>
        <v>217.68500000000034</v>
      </c>
    </row>
    <row r="44" spans="1:10" x14ac:dyDescent="0.25">
      <c r="A44" s="100"/>
      <c r="B44" s="306" t="s">
        <v>352</v>
      </c>
      <c r="C44" s="306">
        <v>754.2</v>
      </c>
      <c r="D44" s="306">
        <v>17.3</v>
      </c>
      <c r="E44" s="312">
        <f t="shared" ref="E44" si="46">IF(C45=C44,(C45-C44)/2,C45-C44)</f>
        <v>93</v>
      </c>
      <c r="F44" s="312">
        <f t="shared" ref="F44" si="47">E44+D44</f>
        <v>110.3</v>
      </c>
      <c r="G44" s="312"/>
      <c r="H44" s="312">
        <f t="shared" ref="H44" si="48">(G44+F44)/2</f>
        <v>55.15</v>
      </c>
      <c r="I44" s="312">
        <f t="shared" ref="I44" si="49">E44</f>
        <v>93</v>
      </c>
      <c r="J44" s="314">
        <f t="shared" ref="J44" si="50">H44*I44</f>
        <v>5128.95</v>
      </c>
    </row>
    <row r="45" spans="1:10" s="93" customFormat="1" x14ac:dyDescent="0.25">
      <c r="A45" s="100"/>
      <c r="B45" s="311" t="s">
        <v>95</v>
      </c>
      <c r="C45" s="315">
        <f t="shared" ref="C45:C56" si="51">$J$31</f>
        <v>847.2</v>
      </c>
      <c r="D45" s="306"/>
      <c r="E45" s="309"/>
      <c r="F45" s="309"/>
      <c r="G45" s="309"/>
      <c r="H45" s="309"/>
      <c r="I45" s="309"/>
      <c r="J45" s="322">
        <f>SUM(J$33:$J44)/$F$31</f>
        <v>33.565819759206796</v>
      </c>
    </row>
    <row r="46" spans="1:10" s="93" customFormat="1" outlineLevel="1" x14ac:dyDescent="0.25">
      <c r="A46" s="100"/>
      <c r="B46" s="311" t="s">
        <v>95</v>
      </c>
      <c r="C46" s="315">
        <f t="shared" si="51"/>
        <v>847.2</v>
      </c>
      <c r="D46" s="306"/>
      <c r="E46" s="309"/>
      <c r="F46" s="309"/>
      <c r="G46" s="309"/>
      <c r="H46" s="309"/>
      <c r="I46" s="309"/>
      <c r="J46" s="322">
        <f>SUM(J$33:$J45)/$F$31</f>
        <v>33.605439470915023</v>
      </c>
    </row>
    <row r="47" spans="1:10" s="93" customFormat="1" outlineLevel="1" x14ac:dyDescent="0.25">
      <c r="A47" s="100"/>
      <c r="B47" s="8" t="s">
        <v>95</v>
      </c>
      <c r="C47" s="21">
        <f t="shared" si="51"/>
        <v>847.2</v>
      </c>
      <c r="D47" s="103"/>
      <c r="E47" s="6"/>
      <c r="F47" s="6"/>
      <c r="G47" s="6"/>
      <c r="H47" s="6"/>
      <c r="I47" s="6"/>
      <c r="J47" s="58">
        <f>SUM(J$33:$J46)/$F$31</f>
        <v>33.645105948099761</v>
      </c>
    </row>
    <row r="48" spans="1:10" s="93" customFormat="1" outlineLevel="1" x14ac:dyDescent="0.25">
      <c r="A48" s="100"/>
      <c r="B48" s="8" t="s">
        <v>95</v>
      </c>
      <c r="C48" s="21">
        <f t="shared" si="51"/>
        <v>847.2</v>
      </c>
      <c r="D48" s="103"/>
      <c r="E48" s="6"/>
      <c r="F48" s="6"/>
      <c r="G48" s="6"/>
      <c r="H48" s="6"/>
      <c r="I48" s="6"/>
      <c r="J48" s="58">
        <f>SUM(J$33:$J47)/$F$31</f>
        <v>33.684819245961073</v>
      </c>
    </row>
    <row r="49" spans="1:10" s="93" customFormat="1" outlineLevel="1" x14ac:dyDescent="0.25">
      <c r="A49" s="100"/>
      <c r="B49" s="8" t="s">
        <v>95</v>
      </c>
      <c r="C49" s="21">
        <f t="shared" si="51"/>
        <v>847.2</v>
      </c>
      <c r="D49" s="103"/>
      <c r="E49" s="6"/>
      <c r="F49" s="6"/>
      <c r="G49" s="6"/>
      <c r="H49" s="6"/>
      <c r="I49" s="6"/>
      <c r="J49" s="58">
        <f>SUM(J$33:$J48)/$F$31</f>
        <v>33.72457941976414</v>
      </c>
    </row>
    <row r="50" spans="1:10" s="93" customFormat="1" outlineLevel="1" x14ac:dyDescent="0.25">
      <c r="A50" s="100"/>
      <c r="B50" s="8" t="s">
        <v>95</v>
      </c>
      <c r="C50" s="21">
        <f t="shared" si="51"/>
        <v>847.2</v>
      </c>
      <c r="D50" s="103"/>
      <c r="E50" s="6"/>
      <c r="F50" s="6"/>
      <c r="G50" s="6"/>
      <c r="H50" s="6"/>
      <c r="I50" s="6"/>
      <c r="J50" s="58">
        <f>SUM(J$33:$J49)/$F$31</f>
        <v>33.764386524839402</v>
      </c>
    </row>
    <row r="51" spans="1:10" s="93" customFormat="1" outlineLevel="1" x14ac:dyDescent="0.25">
      <c r="A51" s="100"/>
      <c r="B51" s="8" t="s">
        <v>95</v>
      </c>
      <c r="C51" s="21">
        <f t="shared" si="51"/>
        <v>847.2</v>
      </c>
      <c r="D51" s="103"/>
      <c r="E51" s="6"/>
      <c r="F51" s="6"/>
      <c r="G51" s="6"/>
      <c r="H51" s="6"/>
      <c r="I51" s="6"/>
      <c r="J51" s="58">
        <f>SUM(J$33:$J50)/$F$31</f>
        <v>33.804240616582604</v>
      </c>
    </row>
    <row r="52" spans="1:10" s="93" customFormat="1" outlineLevel="1" x14ac:dyDescent="0.25">
      <c r="A52" s="100"/>
      <c r="B52" s="8" t="s">
        <v>95</v>
      </c>
      <c r="C52" s="21">
        <f t="shared" si="51"/>
        <v>847.2</v>
      </c>
      <c r="D52" s="103"/>
      <c r="E52" s="6"/>
      <c r="F52" s="6"/>
      <c r="G52" s="6"/>
      <c r="H52" s="6"/>
      <c r="I52" s="6"/>
      <c r="J52" s="58">
        <f>SUM(J$33:$J51)/$F$31</f>
        <v>33.844141750454874</v>
      </c>
    </row>
    <row r="53" spans="1:10" s="93" customFormat="1" outlineLevel="1" x14ac:dyDescent="0.25">
      <c r="A53" s="100"/>
      <c r="B53" s="8" t="s">
        <v>95</v>
      </c>
      <c r="C53" s="21">
        <f t="shared" si="51"/>
        <v>847.2</v>
      </c>
      <c r="D53" s="103"/>
      <c r="E53" s="6"/>
      <c r="F53" s="6"/>
      <c r="G53" s="6"/>
      <c r="H53" s="6"/>
      <c r="I53" s="6"/>
      <c r="J53" s="58">
        <f>SUM(J$33:$J52)/$F$31</f>
        <v>33.88408998198279</v>
      </c>
    </row>
    <row r="54" spans="1:10" s="93" customFormat="1" outlineLevel="1" x14ac:dyDescent="0.25">
      <c r="A54" s="100"/>
      <c r="B54" s="8" t="s">
        <v>95</v>
      </c>
      <c r="C54" s="21">
        <f t="shared" si="51"/>
        <v>847.2</v>
      </c>
      <c r="D54" s="103"/>
      <c r="E54" s="6"/>
      <c r="F54" s="6"/>
      <c r="G54" s="6"/>
      <c r="H54" s="6"/>
      <c r="I54" s="6"/>
      <c r="J54" s="58">
        <f>SUM(J$33:$J53)/$F$31</f>
        <v>33.924085366758504</v>
      </c>
    </row>
    <row r="55" spans="1:10" s="93" customFormat="1" outlineLevel="1" x14ac:dyDescent="0.25">
      <c r="A55" s="100"/>
      <c r="B55" s="8" t="s">
        <v>95</v>
      </c>
      <c r="C55" s="21">
        <f t="shared" si="51"/>
        <v>847.2</v>
      </c>
      <c r="D55" s="103"/>
      <c r="E55" s="6"/>
      <c r="F55" s="6"/>
      <c r="G55" s="6"/>
      <c r="H55" s="6"/>
      <c r="I55" s="6"/>
      <c r="J55" s="58">
        <f>SUM(J$33:$J54)/$F$31</f>
        <v>33.964127960439761</v>
      </c>
    </row>
    <row r="56" spans="1:10" s="93" customFormat="1" outlineLevel="1" x14ac:dyDescent="0.25">
      <c r="A56" s="100"/>
      <c r="B56" s="8" t="s">
        <v>95</v>
      </c>
      <c r="C56" s="21">
        <f t="shared" si="51"/>
        <v>847.2</v>
      </c>
      <c r="E56" s="6"/>
      <c r="F56" s="6"/>
      <c r="G56" s="6"/>
      <c r="H56" s="6"/>
      <c r="I56" s="6"/>
      <c r="J56" s="58">
        <f>SUM(J$33:$J55)/$F$31</f>
        <v>34.004217818750007</v>
      </c>
    </row>
    <row r="58" spans="1:10" ht="18.75" x14ac:dyDescent="0.3">
      <c r="A58" s="339"/>
      <c r="B58" s="339"/>
      <c r="C58" s="339"/>
      <c r="D58" s="339"/>
      <c r="E58" s="3" t="s">
        <v>54</v>
      </c>
      <c r="F58" s="14">
        <f>J58-H58</f>
        <v>847.2</v>
      </c>
      <c r="G58" t="s">
        <v>97</v>
      </c>
      <c r="H58" s="38">
        <f>H8</f>
        <v>0</v>
      </c>
      <c r="I58" t="s">
        <v>98</v>
      </c>
      <c r="J58" s="59">
        <f>J8</f>
        <v>847.2</v>
      </c>
    </row>
    <row r="59" spans="1:10" x14ac:dyDescent="0.25">
      <c r="A59" s="2"/>
      <c r="B59" s="2" t="s">
        <v>7</v>
      </c>
      <c r="C59" s="2" t="s">
        <v>47</v>
      </c>
      <c r="D59" s="2" t="s">
        <v>24</v>
      </c>
      <c r="E59" s="2" t="s">
        <v>49</v>
      </c>
      <c r="F59" s="2" t="s">
        <v>50</v>
      </c>
      <c r="G59" s="2" t="s">
        <v>50</v>
      </c>
      <c r="H59" s="2" t="s">
        <v>51</v>
      </c>
      <c r="I59" s="2" t="s">
        <v>52</v>
      </c>
      <c r="J59" s="16" t="s">
        <v>53</v>
      </c>
    </row>
    <row r="60" spans="1:10" x14ac:dyDescent="0.25">
      <c r="A60" s="2"/>
      <c r="B60" s="9" t="s">
        <v>96</v>
      </c>
      <c r="C60" s="12">
        <f>$H58</f>
        <v>0</v>
      </c>
      <c r="D60" s="12"/>
      <c r="E60" s="327">
        <f>IF(C61=C60,(C61-C60)/2, C61-C60)</f>
        <v>467.7</v>
      </c>
      <c r="F60" s="327">
        <f t="shared" ref="F60" si="52">E60+D60</f>
        <v>467.7</v>
      </c>
      <c r="G60" s="327">
        <f>IF(C61&gt;=J58,D61,0)</f>
        <v>0</v>
      </c>
      <c r="H60" s="13">
        <f>(G60+F60)/2</f>
        <v>233.85</v>
      </c>
      <c r="I60" s="13">
        <f>E60</f>
        <v>467.7</v>
      </c>
      <c r="J60" s="17">
        <f>H60*I60</f>
        <v>109371.64499999999</v>
      </c>
    </row>
    <row r="61" spans="1:10" x14ac:dyDescent="0.25">
      <c r="A61" s="2" t="s">
        <v>16</v>
      </c>
      <c r="B61" s="103" t="s">
        <v>337</v>
      </c>
      <c r="C61" s="103">
        <v>467.7</v>
      </c>
      <c r="D61" s="104">
        <v>0</v>
      </c>
      <c r="E61" s="13">
        <f t="shared" ref="E61" si="53">IF(C62=C61,(C62-C61)/2,C62-C61)</f>
        <v>379.50000000000006</v>
      </c>
      <c r="F61" s="13">
        <f t="shared" ref="F61" si="54">E61+D61</f>
        <v>379.50000000000006</v>
      </c>
      <c r="G61" s="13"/>
      <c r="H61" s="13">
        <f t="shared" ref="H61" si="55">(G61+F61)/2</f>
        <v>189.75000000000003</v>
      </c>
      <c r="I61" s="13">
        <f t="shared" ref="I61" si="56">E61</f>
        <v>379.50000000000006</v>
      </c>
      <c r="J61" s="17">
        <f t="shared" ref="J61" si="57">H61*I61</f>
        <v>72010.125000000015</v>
      </c>
    </row>
    <row r="62" spans="1:10" x14ac:dyDescent="0.25">
      <c r="A62" s="2" t="s">
        <v>16</v>
      </c>
      <c r="B62" s="8" t="s">
        <v>95</v>
      </c>
      <c r="C62" s="21">
        <f t="shared" ref="C62:C63" si="58">$J$58</f>
        <v>847.2</v>
      </c>
      <c r="D62" s="103"/>
      <c r="E62" s="6"/>
      <c r="F62" s="6"/>
      <c r="G62" s="6"/>
      <c r="H62" s="6"/>
      <c r="I62" s="6"/>
      <c r="J62" s="58">
        <f>SUM(J$60:$J61)/$F$58</f>
        <v>214.09557365439093</v>
      </c>
    </row>
    <row r="63" spans="1:10" outlineLevel="1" x14ac:dyDescent="0.25">
      <c r="A63" s="2"/>
      <c r="B63" s="8" t="s">
        <v>95</v>
      </c>
      <c r="C63" s="21">
        <f t="shared" si="58"/>
        <v>847.2</v>
      </c>
      <c r="E63" s="6"/>
      <c r="F63" s="6"/>
      <c r="G63" s="6"/>
      <c r="H63" s="6"/>
      <c r="I63" s="6"/>
      <c r="J63" s="58">
        <f>SUM(J$60:$J62)/$F$58</f>
        <v>214.34828325502173</v>
      </c>
    </row>
    <row r="65" spans="1:10" ht="18.75" x14ac:dyDescent="0.3">
      <c r="A65" s="339"/>
      <c r="B65" s="339"/>
      <c r="C65" s="339"/>
      <c r="D65" s="339"/>
      <c r="E65" s="3" t="s">
        <v>54</v>
      </c>
      <c r="F65" s="14">
        <f>J65-H65</f>
        <v>847.2</v>
      </c>
      <c r="G65" t="s">
        <v>97</v>
      </c>
      <c r="H65" s="38">
        <f>H8</f>
        <v>0</v>
      </c>
      <c r="I65" t="s">
        <v>98</v>
      </c>
      <c r="J65" s="59">
        <f>J8</f>
        <v>847.2</v>
      </c>
    </row>
    <row r="66" spans="1:10" x14ac:dyDescent="0.25">
      <c r="A66" s="2"/>
      <c r="B66" s="2" t="s">
        <v>7</v>
      </c>
      <c r="C66" s="2" t="s">
        <v>47</v>
      </c>
      <c r="D66" s="2" t="s">
        <v>24</v>
      </c>
      <c r="E66" s="2" t="s">
        <v>49</v>
      </c>
      <c r="F66" s="2" t="s">
        <v>50</v>
      </c>
      <c r="G66" s="2" t="s">
        <v>50</v>
      </c>
      <c r="H66" s="2" t="s">
        <v>51</v>
      </c>
      <c r="I66" s="2" t="s">
        <v>52</v>
      </c>
      <c r="J66" s="16" t="s">
        <v>53</v>
      </c>
    </row>
    <row r="67" spans="1:10" x14ac:dyDescent="0.25">
      <c r="A67" s="2"/>
      <c r="B67" s="9" t="s">
        <v>96</v>
      </c>
      <c r="C67" s="12">
        <f>$H65</f>
        <v>0</v>
      </c>
      <c r="D67" s="12"/>
      <c r="E67" s="327">
        <f>IF(C68=C67,(C68-C67)/2, C68-C67)</f>
        <v>467.7</v>
      </c>
      <c r="F67" s="327">
        <f t="shared" ref="F67" si="59">E67+D67</f>
        <v>467.7</v>
      </c>
      <c r="G67" s="327">
        <f>IF(C68&gt;=J65,D68,0)</f>
        <v>0</v>
      </c>
      <c r="H67" s="13">
        <f>(G67+F67)/2</f>
        <v>233.85</v>
      </c>
      <c r="I67" s="13">
        <f>E67</f>
        <v>467.7</v>
      </c>
      <c r="J67" s="17">
        <f>H67*I67</f>
        <v>109371.64499999999</v>
      </c>
    </row>
    <row r="68" spans="1:10" x14ac:dyDescent="0.25">
      <c r="A68" s="2" t="s">
        <v>21</v>
      </c>
      <c r="B68" t="s">
        <v>337</v>
      </c>
      <c r="C68">
        <v>467.7</v>
      </c>
      <c r="D68">
        <v>0</v>
      </c>
      <c r="E68" s="13">
        <f t="shared" ref="E68" si="60">IF(C69=C68,(C69-C68)/2,C69-C68)</f>
        <v>379.50000000000006</v>
      </c>
      <c r="F68" s="13">
        <f t="shared" ref="F68" si="61">E68+D68</f>
        <v>379.50000000000006</v>
      </c>
      <c r="G68" s="13"/>
      <c r="H68" s="13">
        <f t="shared" ref="H68" si="62">(G68+F68)/2</f>
        <v>189.75000000000003</v>
      </c>
      <c r="I68" s="13">
        <f t="shared" ref="I68" si="63">E68</f>
        <v>379.50000000000006</v>
      </c>
      <c r="J68" s="17">
        <f t="shared" ref="J68" si="64">H68*I68</f>
        <v>72010.125000000015</v>
      </c>
    </row>
    <row r="69" spans="1:10" x14ac:dyDescent="0.25">
      <c r="A69" s="2"/>
      <c r="B69" s="8" t="s">
        <v>95</v>
      </c>
      <c r="C69" s="21">
        <f t="shared" ref="C69" si="65">$J$65</f>
        <v>847.2</v>
      </c>
      <c r="E69" s="6"/>
      <c r="F69" s="6"/>
      <c r="G69" s="6"/>
      <c r="H69" s="6"/>
      <c r="I69" s="6"/>
      <c r="J69" s="58">
        <f>SUM(J$67:$J68)/$F$65</f>
        <v>214.09557365439093</v>
      </c>
    </row>
    <row r="71" spans="1:10" ht="18.75" x14ac:dyDescent="0.3">
      <c r="A71" s="339"/>
      <c r="B71" s="339"/>
      <c r="C71" s="339"/>
      <c r="D71" s="339"/>
      <c r="E71" s="3" t="s">
        <v>54</v>
      </c>
      <c r="F71" s="14">
        <f>J71-H71</f>
        <v>847.2</v>
      </c>
      <c r="G71" t="s">
        <v>97</v>
      </c>
      <c r="H71" s="38">
        <f>H8</f>
        <v>0</v>
      </c>
      <c r="I71" t="s">
        <v>98</v>
      </c>
      <c r="J71" s="59">
        <f>J8</f>
        <v>847.2</v>
      </c>
    </row>
    <row r="72" spans="1:10" x14ac:dyDescent="0.25">
      <c r="A72" s="2"/>
      <c r="B72" s="2" t="s">
        <v>7</v>
      </c>
      <c r="C72" s="2" t="s">
        <v>47</v>
      </c>
      <c r="D72" s="2" t="s">
        <v>24</v>
      </c>
      <c r="E72" s="2" t="s">
        <v>49</v>
      </c>
      <c r="F72" s="2" t="s">
        <v>50</v>
      </c>
      <c r="G72" s="2" t="s">
        <v>50</v>
      </c>
      <c r="H72" s="2" t="s">
        <v>51</v>
      </c>
      <c r="I72" s="2" t="s">
        <v>52</v>
      </c>
      <c r="J72" s="16" t="s">
        <v>53</v>
      </c>
    </row>
    <row r="73" spans="1:10" x14ac:dyDescent="0.25">
      <c r="A73" s="2"/>
      <c r="B73" s="9" t="s">
        <v>96</v>
      </c>
      <c r="C73" s="12">
        <f>$H71</f>
        <v>0</v>
      </c>
      <c r="D73" s="12"/>
      <c r="E73" s="327">
        <f>IF(C74=C73,(C74-C73)/2, C74-C73)</f>
        <v>20.2</v>
      </c>
      <c r="F73" s="327">
        <f t="shared" ref="F73" si="66">E73+D73</f>
        <v>20.2</v>
      </c>
      <c r="G73" s="327">
        <f>IF(C74&gt;=J71,D74,0)</f>
        <v>0</v>
      </c>
      <c r="H73" s="13">
        <f>(G73+F73)/2</f>
        <v>10.1</v>
      </c>
      <c r="I73" s="13">
        <f>E73</f>
        <v>20.2</v>
      </c>
      <c r="J73" s="17">
        <f>H73*I73</f>
        <v>204.01999999999998</v>
      </c>
    </row>
    <row r="74" spans="1:10" x14ac:dyDescent="0.25">
      <c r="A74" s="2" t="s">
        <v>61</v>
      </c>
      <c r="B74" s="106" t="s">
        <v>332</v>
      </c>
      <c r="C74" s="106">
        <v>20.2</v>
      </c>
      <c r="D74" s="106">
        <v>0</v>
      </c>
      <c r="E74" s="24">
        <f t="shared" ref="E74:E79" si="67">IF(C75=0,"",(C75-C74)/2)</f>
        <v>10.1</v>
      </c>
      <c r="F74" s="24">
        <f>E74+D74</f>
        <v>10.1</v>
      </c>
      <c r="G74" s="24">
        <f>E74+D75</f>
        <v>10.1</v>
      </c>
      <c r="H74" s="24">
        <f>((G74+F74)/2)/2</f>
        <v>5.05</v>
      </c>
      <c r="I74" s="24">
        <f>E74*2</f>
        <v>20.2</v>
      </c>
      <c r="J74" s="25">
        <f>H74*I74</f>
        <v>102.00999999999999</v>
      </c>
    </row>
    <row r="75" spans="1:10" x14ac:dyDescent="0.25">
      <c r="A75" s="2" t="s">
        <v>61</v>
      </c>
      <c r="B75" s="105" t="s">
        <v>349</v>
      </c>
      <c r="C75" s="105">
        <v>40.4</v>
      </c>
      <c r="D75" s="105">
        <v>0</v>
      </c>
      <c r="E75" s="24">
        <f t="shared" si="67"/>
        <v>19.000000000000004</v>
      </c>
      <c r="F75" s="24">
        <f>E75+D75</f>
        <v>19.000000000000004</v>
      </c>
      <c r="G75" s="24">
        <f t="shared" ref="G75:G88" si="68">E75+D76</f>
        <v>19.000000000000004</v>
      </c>
      <c r="H75" s="24">
        <f t="shared" ref="H75:H88" si="69">((G75+F75)/2)/2</f>
        <v>9.5000000000000018</v>
      </c>
      <c r="I75" s="24">
        <f t="shared" ref="I75:I88" si="70">E75*2</f>
        <v>38.000000000000007</v>
      </c>
      <c r="J75" s="25">
        <f t="shared" ref="J75:J88" si="71">H75*I75</f>
        <v>361.00000000000011</v>
      </c>
    </row>
    <row r="76" spans="1:10" x14ac:dyDescent="0.25">
      <c r="A76" s="2" t="s">
        <v>61</v>
      </c>
      <c r="B76" s="108" t="s">
        <v>506</v>
      </c>
      <c r="C76" s="106">
        <v>78.400000000000006</v>
      </c>
      <c r="D76" s="106">
        <v>0</v>
      </c>
      <c r="E76" s="24">
        <f t="shared" si="67"/>
        <v>23.199999999999996</v>
      </c>
      <c r="F76" s="24">
        <f>E76+D76</f>
        <v>23.199999999999996</v>
      </c>
      <c r="G76" s="24">
        <f t="shared" si="68"/>
        <v>23.199999999999996</v>
      </c>
      <c r="H76" s="24">
        <f t="shared" si="69"/>
        <v>11.599999999999998</v>
      </c>
      <c r="I76" s="24">
        <f t="shared" si="70"/>
        <v>46.399999999999991</v>
      </c>
      <c r="J76" s="25">
        <f t="shared" si="71"/>
        <v>538.23999999999978</v>
      </c>
    </row>
    <row r="77" spans="1:10" x14ac:dyDescent="0.25">
      <c r="A77" s="2" t="s">
        <v>61</v>
      </c>
      <c r="B77" s="108" t="s">
        <v>333</v>
      </c>
      <c r="C77" s="105">
        <v>124.8</v>
      </c>
      <c r="D77" s="105">
        <v>0</v>
      </c>
      <c r="E77" s="24">
        <f t="shared" si="67"/>
        <v>23.35</v>
      </c>
      <c r="F77" s="24">
        <f>E77+D77</f>
        <v>23.35</v>
      </c>
      <c r="G77" s="24">
        <f t="shared" si="68"/>
        <v>23.35</v>
      </c>
      <c r="H77" s="24">
        <f t="shared" si="69"/>
        <v>11.675000000000001</v>
      </c>
      <c r="I77" s="24">
        <f t="shared" si="70"/>
        <v>46.7</v>
      </c>
      <c r="J77" s="25">
        <f t="shared" si="71"/>
        <v>545.22250000000008</v>
      </c>
    </row>
    <row r="78" spans="1:10" x14ac:dyDescent="0.25">
      <c r="A78" s="2" t="s">
        <v>61</v>
      </c>
      <c r="B78" s="108" t="s">
        <v>524</v>
      </c>
      <c r="C78" s="105">
        <v>171.5</v>
      </c>
      <c r="D78" s="105">
        <v>0</v>
      </c>
      <c r="E78" s="24">
        <f t="shared" si="67"/>
        <v>18.700000000000003</v>
      </c>
      <c r="F78" s="24">
        <f>E78+D78</f>
        <v>18.700000000000003</v>
      </c>
      <c r="G78" s="24">
        <f t="shared" si="68"/>
        <v>18.700000000000003</v>
      </c>
      <c r="H78" s="24">
        <f t="shared" si="69"/>
        <v>9.3500000000000014</v>
      </c>
      <c r="I78" s="24">
        <f t="shared" si="70"/>
        <v>37.400000000000006</v>
      </c>
      <c r="J78" s="25">
        <f t="shared" si="71"/>
        <v>349.69000000000011</v>
      </c>
    </row>
    <row r="79" spans="1:10" x14ac:dyDescent="0.25">
      <c r="A79" s="2" t="s">
        <v>61</v>
      </c>
      <c r="B79" s="105" t="s">
        <v>334</v>
      </c>
      <c r="C79" s="105">
        <v>208.9</v>
      </c>
      <c r="D79" s="105">
        <v>0</v>
      </c>
      <c r="E79" s="24">
        <f t="shared" si="67"/>
        <v>24.649999999999991</v>
      </c>
      <c r="F79" s="24">
        <f t="shared" ref="F79:F88" si="72">E79+D79</f>
        <v>24.649999999999991</v>
      </c>
      <c r="G79" s="24">
        <f t="shared" si="68"/>
        <v>24.649999999999991</v>
      </c>
      <c r="H79" s="24">
        <f t="shared" si="69"/>
        <v>12.324999999999996</v>
      </c>
      <c r="I79" s="24">
        <f t="shared" si="70"/>
        <v>49.299999999999983</v>
      </c>
      <c r="J79" s="25">
        <f t="shared" si="71"/>
        <v>607.6224999999996</v>
      </c>
    </row>
    <row r="80" spans="1:10" x14ac:dyDescent="0.25">
      <c r="A80" s="2" t="s">
        <v>61</v>
      </c>
      <c r="B80" s="105" t="s">
        <v>335</v>
      </c>
      <c r="C80" s="105">
        <v>258.2</v>
      </c>
      <c r="D80" s="105">
        <v>0</v>
      </c>
      <c r="E80" s="24">
        <f>IF(C81=0,"",(C81-C80)/2)</f>
        <v>16.300000000000011</v>
      </c>
      <c r="F80" s="24">
        <f t="shared" si="72"/>
        <v>16.300000000000011</v>
      </c>
      <c r="G80" s="24">
        <f t="shared" si="68"/>
        <v>21.500000000000011</v>
      </c>
      <c r="H80" s="24">
        <f t="shared" si="69"/>
        <v>9.4500000000000064</v>
      </c>
      <c r="I80" s="24">
        <f t="shared" si="70"/>
        <v>32.600000000000023</v>
      </c>
      <c r="J80" s="25">
        <f t="shared" si="71"/>
        <v>308.07000000000045</v>
      </c>
    </row>
    <row r="81" spans="1:10" x14ac:dyDescent="0.25">
      <c r="A81" s="2" t="s">
        <v>61</v>
      </c>
      <c r="B81" s="105" t="s">
        <v>350</v>
      </c>
      <c r="C81" s="105">
        <v>290.8</v>
      </c>
      <c r="D81" s="105">
        <v>5.2</v>
      </c>
      <c r="E81" s="24">
        <f t="shared" ref="E81:E87" si="73">IF(C82=0,"",(C82-C81)/2)</f>
        <v>16.299999999999983</v>
      </c>
      <c r="F81" s="24">
        <f t="shared" si="72"/>
        <v>21.499999999999982</v>
      </c>
      <c r="G81" s="24">
        <f t="shared" si="68"/>
        <v>16.299999999999983</v>
      </c>
      <c r="H81" s="24">
        <f t="shared" si="69"/>
        <v>9.4499999999999922</v>
      </c>
      <c r="I81" s="24">
        <f t="shared" si="70"/>
        <v>32.599999999999966</v>
      </c>
      <c r="J81" s="25">
        <f t="shared" si="71"/>
        <v>308.06999999999942</v>
      </c>
    </row>
    <row r="82" spans="1:10" x14ac:dyDescent="0.25">
      <c r="A82" s="2" t="s">
        <v>61</v>
      </c>
      <c r="B82" s="105" t="s">
        <v>336</v>
      </c>
      <c r="C82" s="105">
        <v>323.39999999999998</v>
      </c>
      <c r="D82" s="105">
        <v>0</v>
      </c>
      <c r="E82" s="24">
        <f>IF(C83=0,"",(C83-C82)/2)</f>
        <v>20.400000000000006</v>
      </c>
      <c r="F82" s="24">
        <f t="shared" si="72"/>
        <v>20.400000000000006</v>
      </c>
      <c r="G82" s="24">
        <f>E82+D83</f>
        <v>20.400000000000006</v>
      </c>
      <c r="H82" s="24">
        <f t="shared" si="69"/>
        <v>10.200000000000003</v>
      </c>
      <c r="I82" s="24">
        <f t="shared" si="70"/>
        <v>40.800000000000011</v>
      </c>
      <c r="J82" s="25">
        <f t="shared" si="71"/>
        <v>416.16000000000025</v>
      </c>
    </row>
    <row r="83" spans="1:10" x14ac:dyDescent="0.25">
      <c r="A83" s="2" t="s">
        <v>61</v>
      </c>
      <c r="B83" s="316" t="s">
        <v>344</v>
      </c>
      <c r="C83" s="316">
        <v>364.2</v>
      </c>
      <c r="D83" s="316">
        <v>0</v>
      </c>
      <c r="E83" s="24">
        <f t="shared" si="73"/>
        <v>51.75</v>
      </c>
      <c r="F83" s="24">
        <f t="shared" si="72"/>
        <v>51.75</v>
      </c>
      <c r="G83" s="24">
        <f t="shared" si="68"/>
        <v>51.75</v>
      </c>
      <c r="H83" s="24">
        <f t="shared" si="69"/>
        <v>25.875</v>
      </c>
      <c r="I83" s="24">
        <f t="shared" si="70"/>
        <v>103.5</v>
      </c>
      <c r="J83" s="25">
        <f t="shared" si="71"/>
        <v>2678.0625</v>
      </c>
    </row>
    <row r="84" spans="1:10" x14ac:dyDescent="0.25">
      <c r="A84" s="2" t="s">
        <v>61</v>
      </c>
      <c r="B84" s="105" t="s">
        <v>337</v>
      </c>
      <c r="C84" s="105">
        <v>467.7</v>
      </c>
      <c r="D84" s="105">
        <v>0</v>
      </c>
      <c r="E84" s="24">
        <f t="shared" si="73"/>
        <v>20.150000000000006</v>
      </c>
      <c r="F84" s="24">
        <f t="shared" si="72"/>
        <v>20.150000000000006</v>
      </c>
      <c r="G84" s="24">
        <f t="shared" si="68"/>
        <v>20.150000000000006</v>
      </c>
      <c r="H84" s="24">
        <f t="shared" si="69"/>
        <v>10.075000000000003</v>
      </c>
      <c r="I84" s="24">
        <f t="shared" si="70"/>
        <v>40.300000000000011</v>
      </c>
      <c r="J84" s="25">
        <f t="shared" si="71"/>
        <v>406.02250000000021</v>
      </c>
    </row>
    <row r="85" spans="1:10" x14ac:dyDescent="0.25">
      <c r="A85" s="2" t="s">
        <v>61</v>
      </c>
      <c r="B85" s="307" t="s">
        <v>338</v>
      </c>
      <c r="C85" s="307">
        <v>508</v>
      </c>
      <c r="D85" s="307">
        <v>0</v>
      </c>
      <c r="E85" s="24">
        <f t="shared" si="73"/>
        <v>21.050000000000011</v>
      </c>
      <c r="F85" s="24">
        <f t="shared" si="72"/>
        <v>21.050000000000011</v>
      </c>
      <c r="G85" s="24">
        <f t="shared" si="68"/>
        <v>21.050000000000011</v>
      </c>
      <c r="H85" s="24">
        <f t="shared" si="69"/>
        <v>10.525000000000006</v>
      </c>
      <c r="I85" s="24">
        <f t="shared" si="70"/>
        <v>42.100000000000023</v>
      </c>
      <c r="J85" s="25">
        <f t="shared" si="71"/>
        <v>443.10250000000048</v>
      </c>
    </row>
    <row r="86" spans="1:10" x14ac:dyDescent="0.25">
      <c r="A86" s="2" t="s">
        <v>61</v>
      </c>
      <c r="B86" s="105" t="s">
        <v>351</v>
      </c>
      <c r="C86" s="105">
        <v>550.1</v>
      </c>
      <c r="D86" s="105">
        <v>0</v>
      </c>
      <c r="E86" s="24">
        <f t="shared" si="73"/>
        <v>33.149999999999977</v>
      </c>
      <c r="F86" s="24">
        <f t="shared" si="72"/>
        <v>33.149999999999977</v>
      </c>
      <c r="G86" s="24">
        <f t="shared" si="68"/>
        <v>33.149999999999977</v>
      </c>
      <c r="H86" s="24">
        <f t="shared" si="69"/>
        <v>16.574999999999989</v>
      </c>
      <c r="I86" s="24">
        <f t="shared" si="70"/>
        <v>66.299999999999955</v>
      </c>
      <c r="J86" s="25">
        <f t="shared" si="71"/>
        <v>1098.9224999999985</v>
      </c>
    </row>
    <row r="87" spans="1:10" x14ac:dyDescent="0.25">
      <c r="A87" s="2" t="s">
        <v>61</v>
      </c>
      <c r="B87" s="105" t="s">
        <v>339</v>
      </c>
      <c r="C87" s="105">
        <v>616.4</v>
      </c>
      <c r="D87" s="105">
        <v>0</v>
      </c>
      <c r="E87" s="24">
        <f t="shared" si="73"/>
        <v>32.900000000000034</v>
      </c>
      <c r="F87" s="24">
        <f t="shared" si="72"/>
        <v>32.900000000000034</v>
      </c>
      <c r="G87" s="24">
        <f t="shared" si="68"/>
        <v>32.900000000000034</v>
      </c>
      <c r="H87" s="24">
        <f t="shared" si="69"/>
        <v>16.450000000000017</v>
      </c>
      <c r="I87" s="24">
        <f t="shared" si="70"/>
        <v>65.800000000000068</v>
      </c>
      <c r="J87" s="25">
        <f t="shared" si="71"/>
        <v>1082.4100000000024</v>
      </c>
    </row>
    <row r="88" spans="1:10" x14ac:dyDescent="0.25">
      <c r="A88" s="2" t="s">
        <v>61</v>
      </c>
      <c r="B88" s="105" t="s">
        <v>345</v>
      </c>
      <c r="C88" s="105">
        <v>682.2</v>
      </c>
      <c r="D88" s="105">
        <v>0</v>
      </c>
      <c r="E88" s="24">
        <f>IF(C89=0,"",(C89-C88)/2)</f>
        <v>24.949999999999989</v>
      </c>
      <c r="F88" s="24">
        <f t="shared" si="72"/>
        <v>24.949999999999989</v>
      </c>
      <c r="G88" s="24">
        <f t="shared" si="68"/>
        <v>24.949999999999989</v>
      </c>
      <c r="H88" s="24">
        <f t="shared" si="69"/>
        <v>12.474999999999994</v>
      </c>
      <c r="I88" s="24">
        <f t="shared" si="70"/>
        <v>49.899999999999977</v>
      </c>
      <c r="J88" s="25">
        <f t="shared" si="71"/>
        <v>622.50249999999949</v>
      </c>
    </row>
    <row r="89" spans="1:10" x14ac:dyDescent="0.25">
      <c r="A89" s="2" t="s">
        <v>61</v>
      </c>
      <c r="B89" s="105" t="s">
        <v>340</v>
      </c>
      <c r="C89" s="105">
        <v>732.1</v>
      </c>
      <c r="D89" s="105">
        <v>0</v>
      </c>
      <c r="E89" s="24">
        <f t="shared" ref="E89:E90" si="74">IF(C90=0,"",(C90-C89)/2)</f>
        <v>11.050000000000011</v>
      </c>
      <c r="F89" s="24">
        <f t="shared" ref="F89:F91" si="75">E89+D89</f>
        <v>11.050000000000011</v>
      </c>
      <c r="G89" s="24">
        <f t="shared" ref="G89:G90" si="76">E89+D90</f>
        <v>28.350000000000012</v>
      </c>
      <c r="H89" s="24">
        <f t="shared" ref="H89:H90" si="77">((G89+F89)/2)/2</f>
        <v>9.850000000000005</v>
      </c>
      <c r="I89" s="24">
        <f t="shared" ref="I89:I90" si="78">E89*2</f>
        <v>22.100000000000023</v>
      </c>
      <c r="J89" s="25">
        <f t="shared" ref="J89:J91" si="79">H89*I89</f>
        <v>217.68500000000034</v>
      </c>
    </row>
    <row r="90" spans="1:10" x14ac:dyDescent="0.25">
      <c r="A90" s="2"/>
      <c r="B90" s="105" t="s">
        <v>352</v>
      </c>
      <c r="C90" s="105">
        <v>754.2</v>
      </c>
      <c r="D90" s="105">
        <v>17.3</v>
      </c>
      <c r="E90" s="24">
        <f t="shared" si="74"/>
        <v>45.600000000000023</v>
      </c>
      <c r="F90" s="24">
        <f t="shared" si="75"/>
        <v>62.90000000000002</v>
      </c>
      <c r="G90" s="24">
        <f t="shared" si="76"/>
        <v>45.600000000000023</v>
      </c>
      <c r="H90" s="24">
        <f t="shared" si="77"/>
        <v>27.125000000000011</v>
      </c>
      <c r="I90" s="24">
        <f t="shared" si="78"/>
        <v>91.200000000000045</v>
      </c>
      <c r="J90" s="25">
        <f t="shared" si="79"/>
        <v>2473.800000000002</v>
      </c>
    </row>
    <row r="91" spans="1:10" x14ac:dyDescent="0.25">
      <c r="A91" s="109"/>
      <c r="B91" s="105" t="s">
        <v>353</v>
      </c>
      <c r="C91" s="105">
        <v>845.40000000000009</v>
      </c>
      <c r="D91" s="105">
        <v>0</v>
      </c>
      <c r="E91" s="13">
        <f t="shared" ref="E91" si="80">IF(C92=C91,(C92-C91)/2,C92-C91)</f>
        <v>1.7999999999999545</v>
      </c>
      <c r="F91" s="13">
        <f t="shared" si="75"/>
        <v>1.7999999999999545</v>
      </c>
      <c r="G91" s="13"/>
      <c r="H91" s="13">
        <f t="shared" ref="H91" si="81">(G91+F91)/2</f>
        <v>0.89999999999997726</v>
      </c>
      <c r="I91" s="13">
        <f t="shared" ref="I91" si="82">E91</f>
        <v>1.7999999999999545</v>
      </c>
      <c r="J91" s="17">
        <f t="shared" si="79"/>
        <v>1.6199999999999182</v>
      </c>
    </row>
    <row r="92" spans="1:10" x14ac:dyDescent="0.25">
      <c r="A92" s="109"/>
      <c r="B92" s="8" t="s">
        <v>95</v>
      </c>
      <c r="C92" s="21">
        <f t="shared" ref="C92:C98" si="83">$J$71</f>
        <v>847.2</v>
      </c>
      <c r="D92" s="105"/>
      <c r="E92" s="6"/>
      <c r="F92" s="6"/>
      <c r="G92" s="6"/>
      <c r="H92" s="6"/>
      <c r="I92" s="6"/>
      <c r="J92" s="58">
        <f>SUM(J$73:$J91)/$F$71</f>
        <v>15.066374527856468</v>
      </c>
    </row>
    <row r="93" spans="1:10" outlineLevel="1" x14ac:dyDescent="0.25">
      <c r="A93" s="109"/>
      <c r="B93" s="8" t="s">
        <v>95</v>
      </c>
      <c r="C93" s="21">
        <f t="shared" si="83"/>
        <v>847.2</v>
      </c>
      <c r="D93" s="105"/>
      <c r="E93" s="6"/>
      <c r="F93" s="6"/>
      <c r="G93" s="6"/>
      <c r="H93" s="6"/>
      <c r="I93" s="6"/>
      <c r="J93" s="58">
        <f>SUM(J$73:$J92)/$F$71</f>
        <v>15.08415825605271</v>
      </c>
    </row>
    <row r="94" spans="1:10" outlineLevel="1" x14ac:dyDescent="0.25">
      <c r="A94" s="109"/>
      <c r="B94" s="8" t="s">
        <v>95</v>
      </c>
      <c r="C94" s="21">
        <f t="shared" si="83"/>
        <v>847.2</v>
      </c>
      <c r="D94" s="105"/>
      <c r="E94" s="6"/>
      <c r="F94" s="6"/>
      <c r="G94" s="6"/>
      <c r="H94" s="6"/>
      <c r="I94" s="6"/>
      <c r="J94" s="58">
        <f>SUM(J$73:$J93)/$F$71</f>
        <v>15.101962975429544</v>
      </c>
    </row>
    <row r="95" spans="1:10" outlineLevel="1" x14ac:dyDescent="0.25">
      <c r="A95" s="109"/>
      <c r="B95" s="8" t="s">
        <v>95</v>
      </c>
      <c r="C95" s="21">
        <f t="shared" si="83"/>
        <v>847.2</v>
      </c>
      <c r="D95" s="105"/>
      <c r="E95" s="6"/>
      <c r="F95" s="6"/>
      <c r="G95" s="6"/>
      <c r="H95" s="6"/>
      <c r="I95" s="6"/>
      <c r="J95" s="58">
        <f>SUM(J$73:$J94)/$F$71</f>
        <v>15.119788710764093</v>
      </c>
    </row>
    <row r="96" spans="1:10" outlineLevel="1" x14ac:dyDescent="0.25">
      <c r="A96" s="109"/>
      <c r="B96" s="8" t="s">
        <v>95</v>
      </c>
      <c r="C96" s="21">
        <f t="shared" si="83"/>
        <v>847.2</v>
      </c>
      <c r="D96" s="105"/>
      <c r="E96" s="6"/>
      <c r="F96" s="6"/>
      <c r="G96" s="6"/>
      <c r="H96" s="6"/>
      <c r="I96" s="6"/>
      <c r="J96" s="58">
        <f>SUM(J$73:$J95)/$F$71</f>
        <v>15.137635486862729</v>
      </c>
    </row>
    <row r="97" spans="1:10" outlineLevel="1" x14ac:dyDescent="0.25">
      <c r="A97" s="109"/>
      <c r="B97" s="8" t="s">
        <v>95</v>
      </c>
      <c r="C97" s="21">
        <f t="shared" si="83"/>
        <v>847.2</v>
      </c>
      <c r="D97" s="105"/>
      <c r="E97" s="6"/>
      <c r="F97" s="6"/>
      <c r="G97" s="6"/>
      <c r="H97" s="6"/>
      <c r="I97" s="6"/>
      <c r="J97" s="58">
        <f>SUM(J$73:$J96)/$F$71</f>
        <v>15.155503328561103</v>
      </c>
    </row>
    <row r="98" spans="1:10" outlineLevel="1" x14ac:dyDescent="0.25">
      <c r="A98" s="109"/>
      <c r="B98" s="8" t="s">
        <v>95</v>
      </c>
      <c r="C98" s="21">
        <f t="shared" si="83"/>
        <v>847.2</v>
      </c>
      <c r="D98" s="103"/>
      <c r="E98" s="6"/>
      <c r="F98" s="6"/>
      <c r="G98" s="6"/>
      <c r="H98" s="6"/>
      <c r="I98" s="6"/>
      <c r="J98" s="58">
        <f>SUM(J$73:$J97)/$F$71</f>
        <v>15.173392260724182</v>
      </c>
    </row>
    <row r="100" spans="1:10" ht="18.75" x14ac:dyDescent="0.3">
      <c r="A100" s="339"/>
      <c r="B100" s="339"/>
      <c r="C100" s="339"/>
      <c r="D100" s="339"/>
      <c r="E100" s="3" t="s">
        <v>54</v>
      </c>
      <c r="F100" s="14">
        <f>J100-H100</f>
        <v>847.2</v>
      </c>
      <c r="G100" t="s">
        <v>97</v>
      </c>
      <c r="H100" s="38">
        <f>H8</f>
        <v>0</v>
      </c>
      <c r="I100" t="s">
        <v>98</v>
      </c>
      <c r="J100" s="59">
        <f>J8</f>
        <v>847.2</v>
      </c>
    </row>
    <row r="101" spans="1:10" x14ac:dyDescent="0.25">
      <c r="A101" s="2"/>
      <c r="B101" s="2" t="s">
        <v>7</v>
      </c>
      <c r="C101" s="2" t="s">
        <v>47</v>
      </c>
      <c r="D101" s="2" t="s">
        <v>24</v>
      </c>
      <c r="E101" s="2" t="s">
        <v>49</v>
      </c>
      <c r="F101" s="2" t="s">
        <v>50</v>
      </c>
      <c r="G101" s="2" t="s">
        <v>50</v>
      </c>
      <c r="H101" s="2" t="s">
        <v>51</v>
      </c>
      <c r="I101" s="2" t="s">
        <v>52</v>
      </c>
      <c r="J101" s="16" t="s">
        <v>53</v>
      </c>
    </row>
    <row r="102" spans="1:10" x14ac:dyDescent="0.25">
      <c r="A102" s="2"/>
      <c r="B102" s="9" t="s">
        <v>96</v>
      </c>
      <c r="C102" s="12">
        <f>$H100</f>
        <v>0</v>
      </c>
      <c r="D102" s="12"/>
      <c r="E102" s="327">
        <f>IF(C103=C102,(C103-C102)/2, C103-C102)</f>
        <v>0</v>
      </c>
      <c r="F102" s="327">
        <f t="shared" ref="F102" si="84">E102+D102</f>
        <v>0</v>
      </c>
      <c r="G102" s="327">
        <f>IF(C103&gt;=J100,D103,0)</f>
        <v>0</v>
      </c>
      <c r="H102" s="13">
        <f>(G102+F102)/2</f>
        <v>0</v>
      </c>
      <c r="I102" s="13">
        <f>E102</f>
        <v>0</v>
      </c>
      <c r="J102" s="17">
        <f>H102*I102</f>
        <v>0</v>
      </c>
    </row>
    <row r="103" spans="1:10" x14ac:dyDescent="0.25">
      <c r="A103" s="2" t="s">
        <v>274</v>
      </c>
      <c r="B103" s="1" t="s">
        <v>355</v>
      </c>
      <c r="C103" s="5">
        <v>0</v>
      </c>
      <c r="D103" s="1">
        <v>337</v>
      </c>
      <c r="E103" s="24">
        <f t="shared" ref="E103" si="85">IF(C104=0,"",(C104-C103)/2)</f>
        <v>233.85</v>
      </c>
      <c r="F103" s="24">
        <f>E103+D103</f>
        <v>570.85</v>
      </c>
      <c r="G103" s="24">
        <f>E103+D104</f>
        <v>233.85</v>
      </c>
      <c r="H103" s="24">
        <f>((G103+F103)/2)/2</f>
        <v>201.17500000000001</v>
      </c>
      <c r="I103" s="24">
        <f>E103*2</f>
        <v>467.7</v>
      </c>
      <c r="J103" s="25">
        <f>H103*I103</f>
        <v>94089.547500000001</v>
      </c>
    </row>
    <row r="104" spans="1:10" x14ac:dyDescent="0.25">
      <c r="A104" s="2" t="s">
        <v>274</v>
      </c>
      <c r="B104" t="s">
        <v>357</v>
      </c>
      <c r="C104">
        <v>467.7</v>
      </c>
      <c r="D104" s="1">
        <v>0</v>
      </c>
      <c r="E104" s="13">
        <f t="shared" ref="E104" si="86">IF(C105=C104,(C105-C104)/2,C105-C104)</f>
        <v>379.50000000000006</v>
      </c>
      <c r="F104" s="13">
        <f t="shared" ref="F104" si="87">E104+D104</f>
        <v>379.50000000000006</v>
      </c>
      <c r="G104" s="13"/>
      <c r="H104" s="13">
        <f t="shared" ref="H104" si="88">(G104+F104)/2</f>
        <v>189.75000000000003</v>
      </c>
      <c r="I104" s="13">
        <f t="shared" ref="I104" si="89">E104</f>
        <v>379.50000000000006</v>
      </c>
      <c r="J104" s="17">
        <f t="shared" ref="J104" si="90">H104*I104</f>
        <v>72010.125000000015</v>
      </c>
    </row>
    <row r="105" spans="1:10" x14ac:dyDescent="0.25">
      <c r="A105" s="2"/>
      <c r="B105" s="8" t="s">
        <v>95</v>
      </c>
      <c r="C105" s="21">
        <f t="shared" ref="C105" si="91">$J$100</f>
        <v>847.2</v>
      </c>
      <c r="E105" s="6"/>
      <c r="F105" s="6"/>
      <c r="G105" s="6"/>
      <c r="H105" s="6"/>
      <c r="I105" s="6"/>
      <c r="J105" s="58">
        <f>SUM(J$102:$J104)/$F$100</f>
        <v>196.05721494334279</v>
      </c>
    </row>
    <row r="106" spans="1:10" outlineLevel="1" x14ac:dyDescent="0.25">
      <c r="A106" s="2"/>
      <c r="B106" s="8"/>
      <c r="C106" s="21"/>
      <c r="E106" s="6"/>
      <c r="F106" s="6"/>
      <c r="G106" s="6"/>
      <c r="H106" s="6"/>
      <c r="I106" s="6"/>
      <c r="J106" s="18"/>
    </row>
    <row r="107" spans="1:10" outlineLevel="1" x14ac:dyDescent="0.25">
      <c r="A107" s="2"/>
      <c r="B107" s="8"/>
      <c r="C107" s="21"/>
      <c r="E107" s="6"/>
      <c r="F107" s="6"/>
      <c r="G107" s="6"/>
      <c r="H107" s="6"/>
      <c r="I107" s="6"/>
      <c r="J107" s="18"/>
    </row>
    <row r="108" spans="1:10" outlineLevel="1" x14ac:dyDescent="0.25">
      <c r="A108" s="2"/>
      <c r="B108" s="8"/>
      <c r="C108" s="21"/>
      <c r="E108" s="6"/>
      <c r="F108" s="6"/>
      <c r="G108" s="6"/>
      <c r="H108" s="6"/>
      <c r="I108" s="6"/>
      <c r="J108" s="18"/>
    </row>
    <row r="109" spans="1:10" outlineLevel="1" x14ac:dyDescent="0.25">
      <c r="A109" s="2"/>
      <c r="B109" s="8"/>
      <c r="C109" s="21"/>
      <c r="E109" s="6"/>
      <c r="F109" s="6"/>
      <c r="G109" s="6"/>
      <c r="H109" s="6"/>
      <c r="I109" s="6"/>
      <c r="J109" s="18"/>
    </row>
    <row r="110" spans="1:10" outlineLevel="1" x14ac:dyDescent="0.25">
      <c r="A110" s="2"/>
      <c r="B110" s="8"/>
      <c r="C110" s="21"/>
      <c r="E110" s="6"/>
      <c r="F110" s="6"/>
      <c r="G110" s="6"/>
      <c r="H110" s="6"/>
      <c r="I110" s="6"/>
      <c r="J110" s="18"/>
    </row>
    <row r="111" spans="1:10" outlineLevel="1" x14ac:dyDescent="0.25">
      <c r="A111" s="2"/>
      <c r="B111" s="8"/>
      <c r="C111" s="21"/>
      <c r="E111" s="6"/>
      <c r="F111" s="6"/>
      <c r="G111" s="6"/>
      <c r="H111" s="6"/>
      <c r="I111" s="6"/>
      <c r="J111" s="18"/>
    </row>
    <row r="112" spans="1:10" outlineLevel="1" x14ac:dyDescent="0.25">
      <c r="A112" s="2"/>
      <c r="B112" s="8"/>
      <c r="C112" s="21"/>
      <c r="E112" s="6"/>
      <c r="F112" s="6"/>
      <c r="G112" s="6"/>
      <c r="H112" s="6"/>
      <c r="I112" s="6"/>
      <c r="J112" s="18"/>
    </row>
    <row r="113" spans="1:10" outlineLevel="1" x14ac:dyDescent="0.25">
      <c r="A113" s="2"/>
      <c r="B113" s="8"/>
      <c r="C113" s="21"/>
      <c r="E113" s="6"/>
      <c r="F113" s="6"/>
      <c r="G113" s="6"/>
      <c r="H113" s="6"/>
      <c r="I113" s="6"/>
      <c r="J113" s="18"/>
    </row>
    <row r="114" spans="1:10" outlineLevel="1" x14ac:dyDescent="0.25">
      <c r="A114" s="2"/>
      <c r="B114" s="8"/>
      <c r="C114" s="21"/>
      <c r="E114" s="6"/>
      <c r="F114" s="6"/>
      <c r="G114" s="6"/>
      <c r="H114" s="6"/>
      <c r="I114" s="6"/>
      <c r="J114" s="18"/>
    </row>
    <row r="115" spans="1:10" outlineLevel="1" x14ac:dyDescent="0.25">
      <c r="A115" s="2"/>
      <c r="B115" s="8"/>
      <c r="C115" s="21"/>
      <c r="E115" s="6"/>
      <c r="F115" s="6"/>
      <c r="G115" s="6"/>
      <c r="H115" s="6"/>
      <c r="I115" s="6"/>
      <c r="J115" s="18"/>
    </row>
    <row r="116" spans="1:10" outlineLevel="1" x14ac:dyDescent="0.25">
      <c r="A116" s="2"/>
      <c r="B116" s="8"/>
      <c r="C116" s="21"/>
      <c r="E116" s="6"/>
      <c r="F116" s="6"/>
      <c r="G116" s="6"/>
      <c r="H116" s="6"/>
      <c r="I116" s="6"/>
      <c r="J116" s="18"/>
    </row>
    <row r="117" spans="1:10" outlineLevel="1" x14ac:dyDescent="0.25">
      <c r="A117" s="2"/>
      <c r="B117" s="8"/>
      <c r="C117" s="21"/>
      <c r="E117" s="6"/>
      <c r="F117" s="6"/>
      <c r="G117" s="6"/>
      <c r="H117" s="6"/>
      <c r="I117" s="6"/>
      <c r="J117" s="18"/>
    </row>
    <row r="118" spans="1:10" outlineLevel="1" x14ac:dyDescent="0.25">
      <c r="A118" s="2"/>
      <c r="B118" s="8"/>
      <c r="C118" s="21"/>
      <c r="E118" s="6"/>
      <c r="F118" s="6"/>
      <c r="G118" s="6"/>
      <c r="H118" s="6"/>
      <c r="I118" s="6"/>
      <c r="J118" s="18"/>
    </row>
    <row r="119" spans="1:10" outlineLevel="1" x14ac:dyDescent="0.25">
      <c r="A119" s="2"/>
      <c r="B119" s="8"/>
      <c r="C119" s="21"/>
      <c r="E119" s="6"/>
      <c r="F119" s="6"/>
      <c r="G119" s="6"/>
      <c r="H119" s="6"/>
      <c r="I119" s="6"/>
      <c r="J119" s="18"/>
    </row>
    <row r="120" spans="1:10" outlineLevel="1" x14ac:dyDescent="0.25">
      <c r="A120" s="2"/>
      <c r="B120" s="8"/>
      <c r="C120" s="21"/>
      <c r="E120" s="6"/>
      <c r="F120" s="6"/>
      <c r="G120" s="6"/>
      <c r="H120" s="6"/>
      <c r="I120" s="6"/>
      <c r="J120" s="18"/>
    </row>
    <row r="121" spans="1:10" outlineLevel="1" x14ac:dyDescent="0.25">
      <c r="A121" s="2"/>
      <c r="B121" s="8"/>
      <c r="C121" s="21"/>
      <c r="E121" s="6"/>
      <c r="F121" s="6"/>
      <c r="G121" s="6"/>
      <c r="H121" s="6"/>
      <c r="I121" s="6"/>
      <c r="J121" s="18"/>
    </row>
    <row r="122" spans="1:10" outlineLevel="1" x14ac:dyDescent="0.25">
      <c r="A122" s="2"/>
      <c r="B122" s="8"/>
      <c r="C122" s="21"/>
      <c r="E122" s="6"/>
      <c r="F122" s="6"/>
      <c r="G122" s="6"/>
      <c r="H122" s="6"/>
      <c r="I122" s="6"/>
      <c r="J122" s="18"/>
    </row>
    <row r="123" spans="1:10" outlineLevel="1" x14ac:dyDescent="0.25">
      <c r="A123" s="2"/>
      <c r="B123" s="8"/>
      <c r="C123" s="21"/>
      <c r="E123" s="6"/>
      <c r="F123" s="6"/>
      <c r="G123" s="6"/>
      <c r="H123" s="6"/>
      <c r="I123" s="6"/>
      <c r="J123" s="18"/>
    </row>
    <row r="124" spans="1:10" outlineLevel="1" x14ac:dyDescent="0.25">
      <c r="A124" s="2"/>
      <c r="B124" s="8"/>
      <c r="C124" s="21"/>
      <c r="E124" s="6"/>
      <c r="F124" s="6"/>
      <c r="G124" s="6"/>
      <c r="H124" s="6"/>
      <c r="I124" s="6"/>
      <c r="J124" s="18"/>
    </row>
    <row r="125" spans="1:10" outlineLevel="1" x14ac:dyDescent="0.25">
      <c r="A125" s="2"/>
      <c r="B125" s="8"/>
      <c r="C125" s="21"/>
      <c r="E125" s="6"/>
      <c r="F125" s="6"/>
      <c r="G125" s="6"/>
      <c r="H125" s="6"/>
      <c r="I125" s="6"/>
      <c r="J125" s="18"/>
    </row>
    <row r="126" spans="1:10" outlineLevel="1" x14ac:dyDescent="0.25">
      <c r="A126" s="2"/>
      <c r="B126" s="8"/>
      <c r="C126" s="21"/>
      <c r="E126" s="6"/>
      <c r="F126" s="6"/>
      <c r="G126" s="6"/>
      <c r="H126" s="6"/>
      <c r="I126" s="6"/>
      <c r="J126" s="18"/>
    </row>
    <row r="127" spans="1:10" outlineLevel="1" x14ac:dyDescent="0.25">
      <c r="A127" s="2"/>
      <c r="B127" s="8"/>
      <c r="C127" s="21"/>
      <c r="E127" s="6"/>
      <c r="F127" s="6"/>
      <c r="G127" s="6"/>
      <c r="H127" s="6"/>
      <c r="I127" s="6"/>
      <c r="J127" s="18"/>
    </row>
    <row r="138" outlineLevel="1" x14ac:dyDescent="0.25"/>
    <row r="139" outlineLevel="1" x14ac:dyDescent="0.25"/>
    <row r="140" outlineLevel="1" x14ac:dyDescent="0.25"/>
    <row r="141" outlineLevel="1" x14ac:dyDescent="0.25"/>
    <row r="142" outlineLevel="1" x14ac:dyDescent="0.25"/>
    <row r="143" outlineLevel="1" x14ac:dyDescent="0.25"/>
    <row r="144" outlineLevel="1" x14ac:dyDescent="0.25"/>
    <row r="145" outlineLevel="1" x14ac:dyDescent="0.25"/>
    <row r="146" outlineLevel="1" x14ac:dyDescent="0.25"/>
    <row r="147" outlineLevel="1" x14ac:dyDescent="0.25"/>
    <row r="148" outlineLevel="1" x14ac:dyDescent="0.25"/>
    <row r="149" outlineLevel="1" x14ac:dyDescent="0.25"/>
    <row r="150" outlineLevel="1" x14ac:dyDescent="0.25"/>
    <row r="151" outlineLevel="1" x14ac:dyDescent="0.25"/>
    <row r="152" outlineLevel="1" x14ac:dyDescent="0.25"/>
    <row r="153" outlineLevel="1" x14ac:dyDescent="0.25"/>
    <row r="154" outlineLevel="1" x14ac:dyDescent="0.25"/>
    <row r="155" outlineLevel="1" x14ac:dyDescent="0.25"/>
    <row r="156" outlineLevel="1" x14ac:dyDescent="0.25"/>
    <row r="163" outlineLevel="1" x14ac:dyDescent="0.25"/>
    <row r="164" outlineLevel="1" x14ac:dyDescent="0.25"/>
    <row r="165" outlineLevel="1" x14ac:dyDescent="0.25"/>
    <row r="166" outlineLevel="1" x14ac:dyDescent="0.25"/>
    <row r="167" outlineLevel="1" x14ac:dyDescent="0.25"/>
    <row r="168" outlineLevel="1" x14ac:dyDescent="0.25"/>
    <row r="169" outlineLevel="1" x14ac:dyDescent="0.25"/>
    <row r="170" outlineLevel="1" x14ac:dyDescent="0.25"/>
    <row r="171" outlineLevel="1" x14ac:dyDescent="0.25"/>
    <row r="172" outlineLevel="1" x14ac:dyDescent="0.25"/>
    <row r="173" outlineLevel="1" x14ac:dyDescent="0.25"/>
    <row r="174" outlineLevel="1" x14ac:dyDescent="0.25"/>
    <row r="175" outlineLevel="1" x14ac:dyDescent="0.25"/>
    <row r="176" outlineLevel="1" x14ac:dyDescent="0.25"/>
    <row r="177" outlineLevel="1" x14ac:dyDescent="0.25"/>
    <row r="178" outlineLevel="1" x14ac:dyDescent="0.25"/>
    <row r="179" outlineLevel="1" x14ac:dyDescent="0.25"/>
    <row r="180" outlineLevel="1" x14ac:dyDescent="0.25"/>
    <row r="181" outlineLevel="1" x14ac:dyDescent="0.25"/>
    <row r="182" outlineLevel="1" x14ac:dyDescent="0.25"/>
    <row r="183" outlineLevel="1" x14ac:dyDescent="0.25"/>
    <row r="184" outlineLevel="1" x14ac:dyDescent="0.25"/>
    <row r="185" outlineLevel="1" x14ac:dyDescent="0.25"/>
    <row r="192" outlineLevel="1" x14ac:dyDescent="0.25"/>
    <row r="193" outlineLevel="1" x14ac:dyDescent="0.25"/>
    <row r="194" outlineLevel="1" x14ac:dyDescent="0.25"/>
    <row r="195" outlineLevel="1" x14ac:dyDescent="0.25"/>
    <row r="196" outlineLevel="1" x14ac:dyDescent="0.25"/>
    <row r="197" outlineLevel="1" x14ac:dyDescent="0.25"/>
    <row r="198" outlineLevel="1" x14ac:dyDescent="0.25"/>
    <row r="199" outlineLevel="1" x14ac:dyDescent="0.25"/>
    <row r="200" outlineLevel="1" x14ac:dyDescent="0.25"/>
    <row r="201" outlineLevel="1" x14ac:dyDescent="0.25"/>
    <row r="202" outlineLevel="1" x14ac:dyDescent="0.25"/>
    <row r="203" outlineLevel="1" x14ac:dyDescent="0.25"/>
    <row r="204" outlineLevel="1" x14ac:dyDescent="0.25"/>
    <row r="205" outlineLevel="1" x14ac:dyDescent="0.25"/>
    <row r="206" outlineLevel="1" x14ac:dyDescent="0.25"/>
    <row r="207" outlineLevel="1" x14ac:dyDescent="0.25"/>
    <row r="208" outlineLevel="1" x14ac:dyDescent="0.25"/>
    <row r="209" outlineLevel="1" x14ac:dyDescent="0.25"/>
    <row r="210" outlineLevel="1" x14ac:dyDescent="0.25"/>
    <row r="211" outlineLevel="1" x14ac:dyDescent="0.25"/>
    <row r="212" outlineLevel="1" x14ac:dyDescent="0.25"/>
    <row r="213" outlineLevel="1" x14ac:dyDescent="0.25"/>
    <row r="214" outlineLevel="1" x14ac:dyDescent="0.25"/>
    <row r="221" outlineLevel="1" x14ac:dyDescent="0.25"/>
    <row r="222" outlineLevel="1" x14ac:dyDescent="0.25"/>
    <row r="223" outlineLevel="1" x14ac:dyDescent="0.25"/>
    <row r="224" outlineLevel="1" x14ac:dyDescent="0.25"/>
    <row r="225" outlineLevel="1" x14ac:dyDescent="0.25"/>
    <row r="226" outlineLevel="1" x14ac:dyDescent="0.25"/>
    <row r="227" outlineLevel="1" x14ac:dyDescent="0.25"/>
    <row r="228" outlineLevel="1" x14ac:dyDescent="0.25"/>
    <row r="229" outlineLevel="1" x14ac:dyDescent="0.25"/>
    <row r="230" outlineLevel="1" x14ac:dyDescent="0.25"/>
    <row r="231" outlineLevel="1" x14ac:dyDescent="0.25"/>
    <row r="232" outlineLevel="1" x14ac:dyDescent="0.25"/>
    <row r="233" outlineLevel="1" x14ac:dyDescent="0.25"/>
    <row r="234" outlineLevel="1" x14ac:dyDescent="0.25"/>
    <row r="235" outlineLevel="1" x14ac:dyDescent="0.25"/>
    <row r="236" outlineLevel="1" x14ac:dyDescent="0.25"/>
    <row r="237" outlineLevel="1" x14ac:dyDescent="0.25"/>
    <row r="238" outlineLevel="1" x14ac:dyDescent="0.25"/>
    <row r="239" outlineLevel="1" x14ac:dyDescent="0.25"/>
    <row r="240" outlineLevel="1" x14ac:dyDescent="0.25"/>
    <row r="241" outlineLevel="1" x14ac:dyDescent="0.25"/>
    <row r="242" outlineLevel="1" x14ac:dyDescent="0.25"/>
    <row r="243" outlineLevel="1" x14ac:dyDescent="0.25"/>
    <row r="252" outlineLevel="2" x14ac:dyDescent="0.25"/>
    <row r="253" outlineLevel="2" x14ac:dyDescent="0.25"/>
    <row r="254" outlineLevel="2" x14ac:dyDescent="0.25"/>
    <row r="255" outlineLevel="2" x14ac:dyDescent="0.25"/>
    <row r="256" outlineLevel="2" x14ac:dyDescent="0.25"/>
    <row r="257" outlineLevel="2" x14ac:dyDescent="0.25"/>
    <row r="258" outlineLevel="2" x14ac:dyDescent="0.25"/>
    <row r="259" outlineLevel="2" x14ac:dyDescent="0.25"/>
    <row r="260" outlineLevel="2" x14ac:dyDescent="0.25"/>
    <row r="261" outlineLevel="2" x14ac:dyDescent="0.25"/>
    <row r="262" outlineLevel="2" x14ac:dyDescent="0.25"/>
    <row r="263" outlineLevel="2" x14ac:dyDescent="0.25"/>
    <row r="264" outlineLevel="2" x14ac:dyDescent="0.25"/>
    <row r="265" outlineLevel="2" x14ac:dyDescent="0.25"/>
    <row r="266" outlineLevel="2" x14ac:dyDescent="0.25"/>
    <row r="267" outlineLevel="2" x14ac:dyDescent="0.25"/>
    <row r="268" outlineLevel="2" x14ac:dyDescent="0.25"/>
    <row r="269" outlineLevel="2" x14ac:dyDescent="0.25"/>
    <row r="270" outlineLevel="2" x14ac:dyDescent="0.25"/>
    <row r="271" outlineLevel="2" x14ac:dyDescent="0.25"/>
    <row r="272" outlineLevel="2" x14ac:dyDescent="0.25"/>
    <row r="280" outlineLevel="2" x14ac:dyDescent="0.25"/>
    <row r="281" outlineLevel="2" x14ac:dyDescent="0.25"/>
    <row r="282" outlineLevel="2" x14ac:dyDescent="0.25"/>
    <row r="283" outlineLevel="2" x14ac:dyDescent="0.25"/>
    <row r="284" outlineLevel="2" x14ac:dyDescent="0.25"/>
    <row r="285" outlineLevel="2" x14ac:dyDescent="0.25"/>
    <row r="286" outlineLevel="2" x14ac:dyDescent="0.25"/>
    <row r="287" outlineLevel="2" x14ac:dyDescent="0.25"/>
    <row r="288" outlineLevel="2" x14ac:dyDescent="0.25"/>
    <row r="289" outlineLevel="2" x14ac:dyDescent="0.25"/>
    <row r="290" outlineLevel="2" x14ac:dyDescent="0.25"/>
    <row r="291" outlineLevel="2" x14ac:dyDescent="0.25"/>
    <row r="292" outlineLevel="2" x14ac:dyDescent="0.25"/>
    <row r="293" outlineLevel="2" x14ac:dyDescent="0.25"/>
    <row r="294" outlineLevel="2" x14ac:dyDescent="0.25"/>
    <row r="295" outlineLevel="2" x14ac:dyDescent="0.25"/>
    <row r="296" outlineLevel="2" x14ac:dyDescent="0.25"/>
    <row r="297" outlineLevel="2" x14ac:dyDescent="0.25"/>
    <row r="298" outlineLevel="2" x14ac:dyDescent="0.25"/>
    <row r="299" outlineLevel="2" x14ac:dyDescent="0.25"/>
    <row r="300" outlineLevel="2" x14ac:dyDescent="0.25"/>
    <row r="301" outlineLevel="2" x14ac:dyDescent="0.25"/>
    <row r="310" outlineLevel="1" x14ac:dyDescent="0.25"/>
    <row r="311" outlineLevel="1" x14ac:dyDescent="0.25"/>
    <row r="312" outlineLevel="1" x14ac:dyDescent="0.25"/>
    <row r="313" outlineLevel="1" x14ac:dyDescent="0.25"/>
    <row r="314" outlineLevel="1" x14ac:dyDescent="0.25"/>
    <row r="315" outlineLevel="1" x14ac:dyDescent="0.25"/>
    <row r="316" outlineLevel="1" x14ac:dyDescent="0.25"/>
    <row r="317" outlineLevel="1" x14ac:dyDescent="0.25"/>
    <row r="318" outlineLevel="1" x14ac:dyDescent="0.25"/>
    <row r="319" outlineLevel="1" x14ac:dyDescent="0.25"/>
    <row r="320" outlineLevel="1" x14ac:dyDescent="0.25"/>
    <row r="321" outlineLevel="1" x14ac:dyDescent="0.25"/>
    <row r="322" outlineLevel="1" x14ac:dyDescent="0.25"/>
    <row r="323" outlineLevel="1" x14ac:dyDescent="0.25"/>
    <row r="324" outlineLevel="1" x14ac:dyDescent="0.25"/>
    <row r="325" outlineLevel="1" x14ac:dyDescent="0.25"/>
    <row r="326" outlineLevel="1" x14ac:dyDescent="0.25"/>
    <row r="327" outlineLevel="1" x14ac:dyDescent="0.25"/>
    <row r="328" outlineLevel="1" x14ac:dyDescent="0.25"/>
    <row r="329" outlineLevel="1" x14ac:dyDescent="0.25"/>
    <row r="330" outlineLevel="1" x14ac:dyDescent="0.25"/>
    <row r="331" outlineLevel="1" x14ac:dyDescent="0.25"/>
    <row r="340" outlineLevel="1" x14ac:dyDescent="0.25"/>
    <row r="341" outlineLevel="1" x14ac:dyDescent="0.25"/>
    <row r="342" outlineLevel="1" x14ac:dyDescent="0.25"/>
    <row r="343" outlineLevel="1" x14ac:dyDescent="0.25"/>
    <row r="344" outlineLevel="1" x14ac:dyDescent="0.25"/>
    <row r="345" outlineLevel="1" x14ac:dyDescent="0.25"/>
    <row r="346" outlineLevel="1" x14ac:dyDescent="0.25"/>
    <row r="347" outlineLevel="1" x14ac:dyDescent="0.25"/>
    <row r="348" outlineLevel="1" x14ac:dyDescent="0.25"/>
    <row r="349" outlineLevel="1" x14ac:dyDescent="0.25"/>
    <row r="350" outlineLevel="1" x14ac:dyDescent="0.25"/>
    <row r="351" outlineLevel="1" x14ac:dyDescent="0.25"/>
    <row r="352" outlineLevel="1" x14ac:dyDescent="0.25"/>
    <row r="353" outlineLevel="1" x14ac:dyDescent="0.25"/>
    <row r="354" outlineLevel="1" x14ac:dyDescent="0.25"/>
    <row r="355" outlineLevel="1" x14ac:dyDescent="0.25"/>
    <row r="356" outlineLevel="1" x14ac:dyDescent="0.25"/>
    <row r="357" outlineLevel="1" x14ac:dyDescent="0.25"/>
    <row r="358" outlineLevel="1" x14ac:dyDescent="0.25"/>
    <row r="359" outlineLevel="1" x14ac:dyDescent="0.25"/>
    <row r="360" outlineLevel="1" x14ac:dyDescent="0.25"/>
    <row r="369" outlineLevel="1" x14ac:dyDescent="0.25"/>
    <row r="370" outlineLevel="1" x14ac:dyDescent="0.25"/>
    <row r="371" outlineLevel="1" x14ac:dyDescent="0.25"/>
    <row r="372" outlineLevel="1" x14ac:dyDescent="0.25"/>
    <row r="373" outlineLevel="1" x14ac:dyDescent="0.25"/>
    <row r="374" outlineLevel="1" x14ac:dyDescent="0.25"/>
    <row r="375" outlineLevel="1" x14ac:dyDescent="0.25"/>
    <row r="376" outlineLevel="1" x14ac:dyDescent="0.25"/>
    <row r="377" outlineLevel="1" x14ac:dyDescent="0.25"/>
    <row r="378" outlineLevel="1" x14ac:dyDescent="0.25"/>
    <row r="379" outlineLevel="1" x14ac:dyDescent="0.25"/>
    <row r="380" outlineLevel="1" x14ac:dyDescent="0.25"/>
    <row r="381" outlineLevel="1" x14ac:dyDescent="0.25"/>
    <row r="382" outlineLevel="1" x14ac:dyDescent="0.25"/>
    <row r="383" outlineLevel="1" x14ac:dyDescent="0.25"/>
    <row r="384" outlineLevel="1" x14ac:dyDescent="0.25"/>
    <row r="385" outlineLevel="1" x14ac:dyDescent="0.25"/>
    <row r="386" outlineLevel="1" x14ac:dyDescent="0.25"/>
    <row r="387" outlineLevel="1" x14ac:dyDescent="0.25"/>
    <row r="388" outlineLevel="1" x14ac:dyDescent="0.25"/>
    <row r="389" outlineLevel="1" x14ac:dyDescent="0.25"/>
    <row r="396" outlineLevel="1" x14ac:dyDescent="0.25"/>
    <row r="397" outlineLevel="1" x14ac:dyDescent="0.25"/>
    <row r="398" outlineLevel="1" x14ac:dyDescent="0.25"/>
    <row r="399" outlineLevel="1" x14ac:dyDescent="0.25"/>
    <row r="400" outlineLevel="1" x14ac:dyDescent="0.25"/>
    <row r="401" outlineLevel="1" x14ac:dyDescent="0.25"/>
    <row r="402" outlineLevel="1" x14ac:dyDescent="0.25"/>
    <row r="403" outlineLevel="1" x14ac:dyDescent="0.25"/>
    <row r="404" outlineLevel="1" x14ac:dyDescent="0.25"/>
    <row r="405" outlineLevel="1" x14ac:dyDescent="0.25"/>
    <row r="406" outlineLevel="1" x14ac:dyDescent="0.25"/>
    <row r="407" outlineLevel="1" x14ac:dyDescent="0.25"/>
    <row r="408" outlineLevel="1" x14ac:dyDescent="0.25"/>
    <row r="409" outlineLevel="1" x14ac:dyDescent="0.25"/>
    <row r="410" outlineLevel="1" x14ac:dyDescent="0.25"/>
    <row r="411" outlineLevel="1" x14ac:dyDescent="0.25"/>
    <row r="412" outlineLevel="1" x14ac:dyDescent="0.25"/>
    <row r="413" outlineLevel="1" x14ac:dyDescent="0.25"/>
    <row r="414" outlineLevel="1" x14ac:dyDescent="0.25"/>
    <row r="415" outlineLevel="1" x14ac:dyDescent="0.25"/>
    <row r="416" outlineLevel="1" x14ac:dyDescent="0.25"/>
    <row r="417" outlineLevel="1" x14ac:dyDescent="0.25"/>
    <row r="418" outlineLevel="1" x14ac:dyDescent="0.25"/>
    <row r="429" outlineLevel="1" x14ac:dyDescent="0.25"/>
    <row r="430" outlineLevel="1" x14ac:dyDescent="0.25"/>
    <row r="431" outlineLevel="1" x14ac:dyDescent="0.25"/>
    <row r="432" outlineLevel="1" x14ac:dyDescent="0.25"/>
    <row r="433" outlineLevel="1" x14ac:dyDescent="0.25"/>
    <row r="434" outlineLevel="1" x14ac:dyDescent="0.25"/>
    <row r="435" outlineLevel="1" x14ac:dyDescent="0.25"/>
    <row r="436" outlineLevel="1" x14ac:dyDescent="0.25"/>
    <row r="437" outlineLevel="1" x14ac:dyDescent="0.25"/>
    <row r="438" outlineLevel="1" x14ac:dyDescent="0.25"/>
    <row r="439" outlineLevel="1" x14ac:dyDescent="0.25"/>
    <row r="440" outlineLevel="1" x14ac:dyDescent="0.25"/>
    <row r="441" outlineLevel="1" x14ac:dyDescent="0.25"/>
    <row r="442" outlineLevel="1" x14ac:dyDescent="0.25"/>
    <row r="443" outlineLevel="1" x14ac:dyDescent="0.25"/>
    <row r="444" outlineLevel="1" x14ac:dyDescent="0.25"/>
    <row r="445" outlineLevel="1" x14ac:dyDescent="0.25"/>
    <row r="446" outlineLevel="1" x14ac:dyDescent="0.25"/>
    <row r="447" outlineLevel="1" x14ac:dyDescent="0.25"/>
    <row r="454" outlineLevel="1" x14ac:dyDescent="0.25"/>
    <row r="455" outlineLevel="1" x14ac:dyDescent="0.25"/>
    <row r="456" outlineLevel="1" x14ac:dyDescent="0.25"/>
    <row r="457" outlineLevel="1" x14ac:dyDescent="0.25"/>
    <row r="458" outlineLevel="1" x14ac:dyDescent="0.25"/>
    <row r="459" outlineLevel="1" x14ac:dyDescent="0.25"/>
    <row r="460" outlineLevel="1" x14ac:dyDescent="0.25"/>
    <row r="461" outlineLevel="1" x14ac:dyDescent="0.25"/>
    <row r="462" outlineLevel="1" x14ac:dyDescent="0.25"/>
    <row r="463" outlineLevel="1" x14ac:dyDescent="0.25"/>
    <row r="464" outlineLevel="1" x14ac:dyDescent="0.25"/>
    <row r="465" outlineLevel="1" x14ac:dyDescent="0.25"/>
    <row r="466" outlineLevel="1" x14ac:dyDescent="0.25"/>
    <row r="467" outlineLevel="1" x14ac:dyDescent="0.25"/>
    <row r="468" outlineLevel="1" x14ac:dyDescent="0.25"/>
    <row r="469" outlineLevel="1" x14ac:dyDescent="0.25"/>
    <row r="470" outlineLevel="1" x14ac:dyDescent="0.25"/>
    <row r="471" outlineLevel="1" x14ac:dyDescent="0.25"/>
    <row r="472" outlineLevel="1" x14ac:dyDescent="0.25"/>
    <row r="473" outlineLevel="1" x14ac:dyDescent="0.25"/>
    <row r="474" outlineLevel="1" x14ac:dyDescent="0.25"/>
    <row r="475" outlineLevel="1" x14ac:dyDescent="0.25"/>
    <row r="476" outlineLevel="1" x14ac:dyDescent="0.25"/>
  </sheetData>
  <mergeCells count="6">
    <mergeCell ref="A100:D100"/>
    <mergeCell ref="A8:D8"/>
    <mergeCell ref="A31:D31"/>
    <mergeCell ref="A58:D58"/>
    <mergeCell ref="A65:D65"/>
    <mergeCell ref="A71:D71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80"/>
  <sheetViews>
    <sheetView zoomScale="85" zoomScaleNormal="85" workbookViewId="0">
      <pane ySplit="3" topLeftCell="A4" activePane="bottomLeft" state="frozen"/>
      <selection activeCell="F196" sqref="F196"/>
      <selection pane="bottomLeft" activeCell="L43" sqref="L43"/>
    </sheetView>
  </sheetViews>
  <sheetFormatPr defaultRowHeight="15" outlineLevelRow="1" x14ac:dyDescent="0.25"/>
  <cols>
    <col min="1" max="1" width="11.7109375" style="164" customWidth="1"/>
    <col min="2" max="2" width="21.42578125" style="164" bestFit="1" customWidth="1"/>
    <col min="3" max="3" width="9.42578125" style="164" bestFit="1" customWidth="1"/>
    <col min="4" max="4" width="9.5703125" style="164" bestFit="1" customWidth="1"/>
    <col min="5" max="5" width="22.5703125" style="164" bestFit="1" customWidth="1"/>
    <col min="6" max="7" width="22.42578125" style="164" bestFit="1" customWidth="1"/>
    <col min="8" max="8" width="15.85546875" style="164" bestFit="1" customWidth="1"/>
    <col min="9" max="9" width="11.42578125" style="164" bestFit="1" customWidth="1"/>
    <col min="10" max="10" width="20.85546875" style="164" bestFit="1" customWidth="1"/>
    <col min="11" max="16384" width="9.140625" style="164"/>
  </cols>
  <sheetData>
    <row r="1" spans="1:10" x14ac:dyDescent="0.25">
      <c r="A1" s="112"/>
      <c r="B1" s="164">
        <v>1</v>
      </c>
      <c r="C1" s="164">
        <v>2</v>
      </c>
      <c r="D1" s="164">
        <v>3</v>
      </c>
      <c r="E1" s="164">
        <v>6</v>
      </c>
      <c r="F1" s="164">
        <v>5</v>
      </c>
      <c r="G1" s="164">
        <v>8</v>
      </c>
    </row>
    <row r="2" spans="1:10" x14ac:dyDescent="0.25">
      <c r="A2" s="30" t="s">
        <v>216</v>
      </c>
      <c r="B2" s="30" t="s">
        <v>29</v>
      </c>
      <c r="C2" s="30" t="s">
        <v>151</v>
      </c>
      <c r="D2" s="30" t="s">
        <v>16</v>
      </c>
      <c r="E2" s="30" t="s">
        <v>21</v>
      </c>
      <c r="F2" s="30" t="s">
        <v>61</v>
      </c>
      <c r="G2" s="30" t="s">
        <v>274</v>
      </c>
    </row>
    <row r="3" spans="1:10" x14ac:dyDescent="0.25">
      <c r="B3" s="15">
        <f>J21</f>
        <v>27.805471985383679</v>
      </c>
      <c r="C3" s="15">
        <f>J46</f>
        <v>62.834223507917166</v>
      </c>
      <c r="D3" s="15">
        <f>J70</f>
        <v>144.42627283800243</v>
      </c>
      <c r="E3" s="15">
        <f>J98</f>
        <v>212.19305724725945</v>
      </c>
      <c r="F3" s="15">
        <f>J137</f>
        <v>28.043635809987819</v>
      </c>
      <c r="G3" s="15">
        <f>J157</f>
        <v>200.13788976857489</v>
      </c>
    </row>
    <row r="4" spans="1:10" x14ac:dyDescent="0.25">
      <c r="A4" s="161"/>
      <c r="B4" s="165"/>
      <c r="C4" s="165"/>
      <c r="D4" s="165"/>
      <c r="E4" s="165"/>
    </row>
    <row r="7" spans="1:10" ht="18.75" x14ac:dyDescent="0.3">
      <c r="A7" s="339" t="s">
        <v>595</v>
      </c>
      <c r="B7" s="339"/>
      <c r="C7" s="339"/>
      <c r="D7" s="339"/>
      <c r="E7" s="112" t="s">
        <v>54</v>
      </c>
      <c r="F7" s="168">
        <f>J7-H7</f>
        <v>821</v>
      </c>
      <c r="G7" s="164" t="s">
        <v>97</v>
      </c>
      <c r="H7" s="169">
        <v>0</v>
      </c>
      <c r="I7" s="164" t="s">
        <v>98</v>
      </c>
      <c r="J7" s="23">
        <v>821</v>
      </c>
    </row>
    <row r="8" spans="1:10" x14ac:dyDescent="0.25">
      <c r="A8" s="166"/>
      <c r="B8" s="166" t="s">
        <v>7</v>
      </c>
      <c r="C8" s="166" t="s">
        <v>47</v>
      </c>
      <c r="D8" s="166" t="s">
        <v>24</v>
      </c>
      <c r="E8" s="166" t="s">
        <v>49</v>
      </c>
      <c r="F8" s="166" t="s">
        <v>50</v>
      </c>
      <c r="G8" s="166" t="s">
        <v>50</v>
      </c>
      <c r="H8" s="166" t="s">
        <v>51</v>
      </c>
      <c r="I8" s="166" t="s">
        <v>52</v>
      </c>
      <c r="J8" s="16" t="s">
        <v>53</v>
      </c>
    </row>
    <row r="9" spans="1:10" x14ac:dyDescent="0.25">
      <c r="A9" s="166"/>
      <c r="B9" s="8" t="s">
        <v>96</v>
      </c>
      <c r="C9" s="12">
        <f>$H7</f>
        <v>0</v>
      </c>
      <c r="D9" s="12"/>
      <c r="E9" s="327">
        <f>IF(C10=C9,(C10-C9)/2, C10-C9)</f>
        <v>0</v>
      </c>
      <c r="F9" s="327">
        <f t="shared" ref="F9" si="0">E9+D9</f>
        <v>0</v>
      </c>
      <c r="G9" s="327">
        <f>IF(C10&gt;=J7,D10,0)</f>
        <v>0</v>
      </c>
      <c r="H9" s="13">
        <f>(G9+F9)/2</f>
        <v>0</v>
      </c>
      <c r="I9" s="13">
        <f>E9</f>
        <v>0</v>
      </c>
      <c r="J9" s="17">
        <f>H9*I9</f>
        <v>0</v>
      </c>
    </row>
    <row r="10" spans="1:10" x14ac:dyDescent="0.25">
      <c r="A10" s="166" t="s">
        <v>29</v>
      </c>
      <c r="B10" s="308" t="s">
        <v>353</v>
      </c>
      <c r="C10" s="323">
        <v>0</v>
      </c>
      <c r="D10" s="319">
        <v>5.4</v>
      </c>
      <c r="E10" s="24">
        <f t="shared" ref="E10:E15" si="1">IF(C11=0,"",(C11-C10)/2)</f>
        <v>61.1</v>
      </c>
      <c r="F10" s="24">
        <f>E10+D10</f>
        <v>66.5</v>
      </c>
      <c r="G10" s="24">
        <f>E10+D11</f>
        <v>61.1</v>
      </c>
      <c r="H10" s="24">
        <f>((G10+F10)/2)/2</f>
        <v>31.9</v>
      </c>
      <c r="I10" s="24">
        <f>E10*2</f>
        <v>122.2</v>
      </c>
      <c r="J10" s="25">
        <f>H10*I10</f>
        <v>3898.18</v>
      </c>
    </row>
    <row r="11" spans="1:10" x14ac:dyDescent="0.25">
      <c r="A11" s="166" t="s">
        <v>29</v>
      </c>
      <c r="B11" s="319" t="s">
        <v>392</v>
      </c>
      <c r="C11" s="319">
        <v>122.2</v>
      </c>
      <c r="D11" s="319">
        <v>0</v>
      </c>
      <c r="E11" s="24">
        <f t="shared" si="1"/>
        <v>34.050000000000004</v>
      </c>
      <c r="F11" s="24">
        <f>E11+D11</f>
        <v>34.050000000000004</v>
      </c>
      <c r="G11" s="24">
        <f t="shared" ref="G11:G19" si="2">E11+D12</f>
        <v>34.050000000000004</v>
      </c>
      <c r="H11" s="24">
        <f t="shared" ref="H11:H19" si="3">((G11+F11)/2)/2</f>
        <v>17.025000000000002</v>
      </c>
      <c r="I11" s="24">
        <f t="shared" ref="I11:I19" si="4">E11*2</f>
        <v>68.100000000000009</v>
      </c>
      <c r="J11" s="25">
        <f t="shared" ref="J11:J20" si="5">H11*I11</f>
        <v>1159.4025000000004</v>
      </c>
    </row>
    <row r="12" spans="1:10" x14ac:dyDescent="0.25">
      <c r="A12" s="166" t="s">
        <v>29</v>
      </c>
      <c r="B12" s="319" t="s">
        <v>393</v>
      </c>
      <c r="C12" s="319">
        <v>190.3</v>
      </c>
      <c r="D12" s="319">
        <v>0</v>
      </c>
      <c r="E12" s="24">
        <f t="shared" si="1"/>
        <v>70.549999999999983</v>
      </c>
      <c r="F12" s="24">
        <f>E12+D12</f>
        <v>70.549999999999983</v>
      </c>
      <c r="G12" s="24">
        <f t="shared" si="2"/>
        <v>70.549999999999983</v>
      </c>
      <c r="H12" s="24">
        <f t="shared" si="3"/>
        <v>35.274999999999991</v>
      </c>
      <c r="I12" s="24">
        <f t="shared" si="4"/>
        <v>141.09999999999997</v>
      </c>
      <c r="J12" s="25">
        <f t="shared" si="5"/>
        <v>4977.302499999998</v>
      </c>
    </row>
    <row r="13" spans="1:10" x14ac:dyDescent="0.25">
      <c r="A13" s="166" t="s">
        <v>29</v>
      </c>
      <c r="B13" s="319" t="s">
        <v>593</v>
      </c>
      <c r="C13" s="319">
        <v>331.4</v>
      </c>
      <c r="D13" s="319">
        <v>0</v>
      </c>
      <c r="E13" s="24">
        <f t="shared" si="1"/>
        <v>41.650000000000006</v>
      </c>
      <c r="F13" s="24">
        <f>E13+D13</f>
        <v>41.650000000000006</v>
      </c>
      <c r="G13" s="24">
        <f t="shared" si="2"/>
        <v>41.650000000000006</v>
      </c>
      <c r="H13" s="24">
        <f t="shared" si="3"/>
        <v>20.825000000000003</v>
      </c>
      <c r="I13" s="24">
        <f t="shared" si="4"/>
        <v>83.300000000000011</v>
      </c>
      <c r="J13" s="25">
        <f t="shared" si="5"/>
        <v>1734.7225000000005</v>
      </c>
    </row>
    <row r="14" spans="1:10" x14ac:dyDescent="0.25">
      <c r="A14" s="166" t="s">
        <v>29</v>
      </c>
      <c r="B14" s="319" t="s">
        <v>395</v>
      </c>
      <c r="C14" s="319">
        <v>414.7</v>
      </c>
      <c r="D14" s="319">
        <v>0</v>
      </c>
      <c r="E14" s="24">
        <f t="shared" si="1"/>
        <v>22.900000000000006</v>
      </c>
      <c r="F14" s="24">
        <f>E14+D14</f>
        <v>22.900000000000006</v>
      </c>
      <c r="G14" s="24">
        <f t="shared" si="2"/>
        <v>22.900000000000006</v>
      </c>
      <c r="H14" s="24">
        <f t="shared" si="3"/>
        <v>11.450000000000003</v>
      </c>
      <c r="I14" s="24">
        <f t="shared" si="4"/>
        <v>45.800000000000011</v>
      </c>
      <c r="J14" s="25">
        <f t="shared" si="5"/>
        <v>524.41000000000031</v>
      </c>
    </row>
    <row r="15" spans="1:10" x14ac:dyDescent="0.25">
      <c r="A15" s="166" t="s">
        <v>29</v>
      </c>
      <c r="B15" s="319" t="s">
        <v>396</v>
      </c>
      <c r="C15" s="319">
        <v>460.5</v>
      </c>
      <c r="D15" s="319">
        <v>0</v>
      </c>
      <c r="E15" s="24">
        <f t="shared" si="1"/>
        <v>23.300000000000011</v>
      </c>
      <c r="F15" s="24">
        <f t="shared" ref="F15:F20" si="6">E15+D15</f>
        <v>23.300000000000011</v>
      </c>
      <c r="G15" s="24">
        <f t="shared" si="2"/>
        <v>58.20000000000001</v>
      </c>
      <c r="H15" s="24">
        <f t="shared" si="3"/>
        <v>20.375000000000007</v>
      </c>
      <c r="I15" s="24">
        <f t="shared" si="4"/>
        <v>46.600000000000023</v>
      </c>
      <c r="J15" s="25">
        <f t="shared" si="5"/>
        <v>949.47500000000082</v>
      </c>
    </row>
    <row r="16" spans="1:10" x14ac:dyDescent="0.25">
      <c r="A16" s="166" t="s">
        <v>29</v>
      </c>
      <c r="B16" s="319" t="s">
        <v>594</v>
      </c>
      <c r="C16" s="319">
        <v>507.1</v>
      </c>
      <c r="D16" s="319">
        <v>34.9</v>
      </c>
      <c r="E16" s="24">
        <f>IF(C17=0,"",(C17-C16)/2)</f>
        <v>44.449999999999989</v>
      </c>
      <c r="F16" s="24">
        <f t="shared" si="6"/>
        <v>79.349999999999994</v>
      </c>
      <c r="G16" s="24">
        <f t="shared" si="2"/>
        <v>44.449999999999989</v>
      </c>
      <c r="H16" s="24">
        <f t="shared" si="3"/>
        <v>30.949999999999996</v>
      </c>
      <c r="I16" s="24">
        <f t="shared" si="4"/>
        <v>88.899999999999977</v>
      </c>
      <c r="J16" s="25">
        <f t="shared" si="5"/>
        <v>2751.454999999999</v>
      </c>
    </row>
    <row r="17" spans="1:10" x14ac:dyDescent="0.25">
      <c r="A17" s="166" t="s">
        <v>29</v>
      </c>
      <c r="B17" s="319" t="s">
        <v>398</v>
      </c>
      <c r="C17" s="319">
        <v>596</v>
      </c>
      <c r="D17" s="319">
        <v>0</v>
      </c>
      <c r="E17" s="24">
        <f t="shared" ref="E17:E19" si="7">IF(C18=0,"",(C18-C17)/2)</f>
        <v>75</v>
      </c>
      <c r="F17" s="24">
        <f t="shared" si="6"/>
        <v>75</v>
      </c>
      <c r="G17" s="24">
        <f t="shared" si="2"/>
        <v>75</v>
      </c>
      <c r="H17" s="24">
        <f t="shared" si="3"/>
        <v>37.5</v>
      </c>
      <c r="I17" s="24">
        <f t="shared" si="4"/>
        <v>150</v>
      </c>
      <c r="J17" s="25">
        <f t="shared" si="5"/>
        <v>5625</v>
      </c>
    </row>
    <row r="18" spans="1:10" x14ac:dyDescent="0.25">
      <c r="A18" s="166" t="s">
        <v>29</v>
      </c>
      <c r="B18" s="319" t="s">
        <v>400</v>
      </c>
      <c r="C18" s="319">
        <v>746</v>
      </c>
      <c r="D18" s="319">
        <v>0</v>
      </c>
      <c r="E18" s="24">
        <f>IF(C19=0,"",(C19-C18)/2)</f>
        <v>20.649999999999977</v>
      </c>
      <c r="F18" s="24">
        <f t="shared" si="6"/>
        <v>20.649999999999977</v>
      </c>
      <c r="G18" s="24">
        <f>E18+D19</f>
        <v>46.449999999999974</v>
      </c>
      <c r="H18" s="24">
        <f t="shared" si="3"/>
        <v>16.774999999999988</v>
      </c>
      <c r="I18" s="24">
        <f t="shared" si="4"/>
        <v>41.299999999999955</v>
      </c>
      <c r="J18" s="25">
        <f t="shared" si="5"/>
        <v>692.80749999999875</v>
      </c>
    </row>
    <row r="19" spans="1:10" x14ac:dyDescent="0.25">
      <c r="A19" s="166" t="s">
        <v>29</v>
      </c>
      <c r="B19" s="319" t="s">
        <v>401</v>
      </c>
      <c r="C19" s="319">
        <v>787.3</v>
      </c>
      <c r="D19" s="319">
        <v>25.8</v>
      </c>
      <c r="E19" s="24">
        <f t="shared" si="7"/>
        <v>17.150000000000034</v>
      </c>
      <c r="F19" s="24">
        <f t="shared" si="6"/>
        <v>42.950000000000031</v>
      </c>
      <c r="G19" s="24">
        <f t="shared" si="2"/>
        <v>17.150000000000034</v>
      </c>
      <c r="H19" s="24">
        <f t="shared" si="3"/>
        <v>15.025000000000016</v>
      </c>
      <c r="I19" s="24">
        <f t="shared" si="4"/>
        <v>34.300000000000068</v>
      </c>
      <c r="J19" s="25">
        <f t="shared" si="5"/>
        <v>515.35750000000155</v>
      </c>
    </row>
    <row r="20" spans="1:10" x14ac:dyDescent="0.25">
      <c r="A20" s="166" t="s">
        <v>29</v>
      </c>
      <c r="B20" s="308" t="s">
        <v>402</v>
      </c>
      <c r="C20" s="306">
        <v>821.6</v>
      </c>
      <c r="D20" s="306">
        <v>0</v>
      </c>
      <c r="E20" s="13">
        <f t="shared" ref="E20" si="8">IF(C21=C20,(C21-C20)/2,C21-C20)</f>
        <v>-0.60000000000002274</v>
      </c>
      <c r="F20" s="13">
        <f t="shared" si="6"/>
        <v>-0.60000000000002274</v>
      </c>
      <c r="G20" s="13"/>
      <c r="H20" s="13">
        <f t="shared" ref="H20" si="9">(G20+F20)/2</f>
        <v>-0.30000000000001137</v>
      </c>
      <c r="I20" s="13">
        <f t="shared" ref="I20" si="10">E20</f>
        <v>-0.60000000000002274</v>
      </c>
      <c r="J20" s="17">
        <f t="shared" si="5"/>
        <v>0.18000000000001365</v>
      </c>
    </row>
    <row r="21" spans="1:10" x14ac:dyDescent="0.25">
      <c r="A21" s="166" t="s">
        <v>29</v>
      </c>
      <c r="B21" s="8" t="s">
        <v>95</v>
      </c>
      <c r="C21" s="21">
        <f t="shared" ref="C21:C33" si="11">$J$7</f>
        <v>821</v>
      </c>
      <c r="E21" s="6"/>
      <c r="F21" s="6"/>
      <c r="G21" s="6"/>
      <c r="H21" s="6"/>
      <c r="I21" s="6"/>
      <c r="J21" s="58">
        <f>SUM(J$9:J20)/$F$7</f>
        <v>27.805471985383679</v>
      </c>
    </row>
    <row r="22" spans="1:10" hidden="1" outlineLevel="1" x14ac:dyDescent="0.25">
      <c r="A22" s="166" t="s">
        <v>29</v>
      </c>
      <c r="B22" s="8" t="s">
        <v>95</v>
      </c>
      <c r="C22" s="21">
        <f t="shared" si="11"/>
        <v>821</v>
      </c>
      <c r="E22" s="6"/>
      <c r="F22" s="6"/>
      <c r="G22" s="6"/>
      <c r="H22" s="6"/>
      <c r="I22" s="6"/>
      <c r="J22" s="58">
        <f>SUM(J$9:J21)/$F$7</f>
        <v>27.839339795353695</v>
      </c>
    </row>
    <row r="23" spans="1:10" hidden="1" outlineLevel="1" x14ac:dyDescent="0.25">
      <c r="A23" s="166" t="s">
        <v>29</v>
      </c>
      <c r="B23" s="8" t="s">
        <v>95</v>
      </c>
      <c r="C23" s="21">
        <f t="shared" si="11"/>
        <v>821</v>
      </c>
      <c r="E23" s="6"/>
      <c r="F23" s="6"/>
      <c r="G23" s="6"/>
      <c r="H23" s="6"/>
      <c r="I23" s="6"/>
      <c r="J23" s="58">
        <f>SUM(J$9:J22)/$F$7</f>
        <v>27.873248857223796</v>
      </c>
    </row>
    <row r="24" spans="1:10" hidden="1" outlineLevel="1" x14ac:dyDescent="0.25">
      <c r="A24" s="166" t="s">
        <v>29</v>
      </c>
      <c r="B24" s="8" t="s">
        <v>95</v>
      </c>
      <c r="C24" s="21">
        <f t="shared" si="11"/>
        <v>821</v>
      </c>
      <c r="E24" s="6"/>
      <c r="F24" s="6"/>
      <c r="G24" s="6"/>
      <c r="H24" s="6"/>
      <c r="I24" s="6"/>
      <c r="J24" s="58">
        <f>SUM(J$9:J23)/$F$7</f>
        <v>27.907199221239903</v>
      </c>
    </row>
    <row r="25" spans="1:10" hidden="1" outlineLevel="1" x14ac:dyDescent="0.25">
      <c r="A25" s="166" t="s">
        <v>29</v>
      </c>
      <c r="B25" s="8" t="s">
        <v>95</v>
      </c>
      <c r="C25" s="21">
        <f t="shared" si="11"/>
        <v>821</v>
      </c>
      <c r="E25" s="6"/>
      <c r="F25" s="6"/>
      <c r="G25" s="6"/>
      <c r="H25" s="6"/>
      <c r="I25" s="6"/>
      <c r="J25" s="58">
        <f>SUM(J$9:J24)/$F$7</f>
        <v>27.941190937709138</v>
      </c>
    </row>
    <row r="26" spans="1:10" hidden="1" outlineLevel="1" x14ac:dyDescent="0.25">
      <c r="A26" s="166" t="s">
        <v>29</v>
      </c>
      <c r="B26" s="8" t="s">
        <v>95</v>
      </c>
      <c r="C26" s="21">
        <f t="shared" si="11"/>
        <v>821</v>
      </c>
      <c r="E26" s="6"/>
      <c r="F26" s="6"/>
      <c r="G26" s="6"/>
      <c r="H26" s="6"/>
      <c r="I26" s="6"/>
      <c r="J26" s="58">
        <f>SUM(J$9:J25)/$F$7</f>
        <v>27.975224056999892</v>
      </c>
    </row>
    <row r="27" spans="1:10" hidden="1" outlineLevel="1" x14ac:dyDescent="0.25">
      <c r="A27" s="166" t="s">
        <v>29</v>
      </c>
      <c r="B27" s="8" t="s">
        <v>95</v>
      </c>
      <c r="C27" s="21">
        <f t="shared" si="11"/>
        <v>821</v>
      </c>
      <c r="E27" s="6"/>
      <c r="F27" s="6"/>
      <c r="G27" s="6"/>
      <c r="H27" s="6"/>
      <c r="I27" s="6"/>
      <c r="J27" s="58">
        <f>SUM(J$9:J26)/$F$7</f>
        <v>28.009298629541917</v>
      </c>
    </row>
    <row r="28" spans="1:10" hidden="1" outlineLevel="1" x14ac:dyDescent="0.25">
      <c r="A28" s="166" t="s">
        <v>29</v>
      </c>
      <c r="B28" s="8" t="s">
        <v>95</v>
      </c>
      <c r="C28" s="21">
        <f t="shared" si="11"/>
        <v>821</v>
      </c>
      <c r="E28" s="6"/>
      <c r="F28" s="6"/>
      <c r="G28" s="6"/>
      <c r="H28" s="6"/>
      <c r="I28" s="6"/>
      <c r="J28" s="58">
        <f>SUM(J$9:J27)/$F$7</f>
        <v>28.043414705826375</v>
      </c>
    </row>
    <row r="29" spans="1:10" hidden="1" outlineLevel="1" x14ac:dyDescent="0.25">
      <c r="A29" s="166" t="s">
        <v>29</v>
      </c>
      <c r="B29" s="8" t="s">
        <v>95</v>
      </c>
      <c r="C29" s="21">
        <f t="shared" si="11"/>
        <v>821</v>
      </c>
      <c r="E29" s="6"/>
      <c r="F29" s="6"/>
      <c r="G29" s="6"/>
      <c r="H29" s="6"/>
      <c r="I29" s="6"/>
      <c r="J29" s="58">
        <f>SUM(J$9:J28)/$F$7</f>
        <v>28.077572336405943</v>
      </c>
    </row>
    <row r="30" spans="1:10" hidden="1" outlineLevel="1" x14ac:dyDescent="0.25">
      <c r="A30" s="166" t="s">
        <v>29</v>
      </c>
      <c r="B30" s="8" t="s">
        <v>95</v>
      </c>
      <c r="C30" s="21">
        <f t="shared" si="11"/>
        <v>821</v>
      </c>
      <c r="E30" s="6"/>
      <c r="F30" s="6"/>
      <c r="G30" s="6"/>
      <c r="H30" s="6"/>
      <c r="I30" s="6"/>
      <c r="J30" s="58">
        <f>SUM(J$9:J29)/$F$7</f>
        <v>28.111771571894867</v>
      </c>
    </row>
    <row r="31" spans="1:10" hidden="1" outlineLevel="1" x14ac:dyDescent="0.25">
      <c r="A31" s="166" t="s">
        <v>29</v>
      </c>
      <c r="B31" s="8" t="s">
        <v>95</v>
      </c>
      <c r="C31" s="21">
        <f t="shared" si="11"/>
        <v>821</v>
      </c>
      <c r="E31" s="6"/>
      <c r="F31" s="6"/>
      <c r="G31" s="6"/>
      <c r="H31" s="6"/>
      <c r="I31" s="6"/>
      <c r="J31" s="58">
        <f>SUM(J$9:J30)/$F$7</f>
        <v>28.146012462969036</v>
      </c>
    </row>
    <row r="32" spans="1:10" hidden="1" outlineLevel="1" x14ac:dyDescent="0.25">
      <c r="A32" s="166" t="s">
        <v>29</v>
      </c>
      <c r="B32" s="8" t="s">
        <v>95</v>
      </c>
      <c r="C32" s="21">
        <f t="shared" si="11"/>
        <v>821</v>
      </c>
      <c r="E32" s="6"/>
      <c r="F32" s="6"/>
      <c r="G32" s="6"/>
      <c r="H32" s="6"/>
      <c r="I32" s="6"/>
      <c r="J32" s="58">
        <f>SUM(J$9:J31)/$F$7</f>
        <v>28.180295060366078</v>
      </c>
    </row>
    <row r="33" spans="1:10" hidden="1" outlineLevel="1" x14ac:dyDescent="0.25">
      <c r="A33" s="166"/>
      <c r="B33" s="8" t="s">
        <v>95</v>
      </c>
      <c r="C33" s="21">
        <f t="shared" si="11"/>
        <v>821</v>
      </c>
      <c r="E33" s="6"/>
      <c r="F33" s="6"/>
      <c r="G33" s="6"/>
      <c r="H33" s="6"/>
      <c r="I33" s="6"/>
      <c r="J33" s="58">
        <f>SUM(J$9:J32)/$F$7</f>
        <v>28.214619414885405</v>
      </c>
    </row>
    <row r="34" spans="1:10" hidden="1" outlineLevel="1" x14ac:dyDescent="0.25">
      <c r="A34" s="166"/>
      <c r="B34" s="8" t="s">
        <v>95</v>
      </c>
      <c r="C34" s="21">
        <f>$J$7</f>
        <v>821</v>
      </c>
      <c r="E34" s="6"/>
      <c r="F34" s="6"/>
      <c r="G34" s="6"/>
      <c r="H34" s="6"/>
      <c r="I34" s="6"/>
      <c r="J34" s="58">
        <f>SUM(J$9:J33)/$F$7</f>
        <v>28.248985577388311</v>
      </c>
    </row>
    <row r="35" spans="1:10" collapsed="1" x14ac:dyDescent="0.25"/>
    <row r="36" spans="1:10" ht="18.75" x14ac:dyDescent="0.3">
      <c r="A36" s="339"/>
      <c r="B36" s="339"/>
      <c r="C36" s="339"/>
      <c r="D36" s="339"/>
      <c r="E36" s="112" t="s">
        <v>54</v>
      </c>
      <c r="F36" s="168">
        <f>J36-H36</f>
        <v>821</v>
      </c>
      <c r="G36" s="164" t="s">
        <v>97</v>
      </c>
      <c r="H36" s="38">
        <f>H7</f>
        <v>0</v>
      </c>
      <c r="I36" s="164" t="s">
        <v>98</v>
      </c>
      <c r="J36" s="59">
        <f>J7</f>
        <v>821</v>
      </c>
    </row>
    <row r="37" spans="1:10" x14ac:dyDescent="0.25">
      <c r="A37" s="166"/>
      <c r="B37" s="166" t="s">
        <v>7</v>
      </c>
      <c r="C37" s="166" t="s">
        <v>47</v>
      </c>
      <c r="D37" s="166" t="s">
        <v>24</v>
      </c>
      <c r="E37" s="166" t="s">
        <v>49</v>
      </c>
      <c r="F37" s="166" t="s">
        <v>50</v>
      </c>
      <c r="G37" s="166" t="s">
        <v>50</v>
      </c>
      <c r="H37" s="166" t="s">
        <v>51</v>
      </c>
      <c r="I37" s="166" t="s">
        <v>52</v>
      </c>
      <c r="J37" s="16" t="s">
        <v>53</v>
      </c>
    </row>
    <row r="38" spans="1:10" x14ac:dyDescent="0.25">
      <c r="A38" s="166"/>
      <c r="B38" s="8" t="s">
        <v>96</v>
      </c>
      <c r="C38" s="12">
        <f>$H36</f>
        <v>0</v>
      </c>
      <c r="D38" s="12"/>
      <c r="E38" s="327">
        <f>IF(C39=C38,(C39-C38)/2, C39-C38)</f>
        <v>122.2</v>
      </c>
      <c r="F38" s="327">
        <f t="shared" ref="F38" si="12">E38+D38</f>
        <v>122.2</v>
      </c>
      <c r="G38" s="327">
        <f>IF(C39&gt;=J36,D39,0)</f>
        <v>0</v>
      </c>
      <c r="H38" s="13">
        <f>(G38+F38)/2</f>
        <v>61.1</v>
      </c>
      <c r="I38" s="13">
        <f>E38</f>
        <v>122.2</v>
      </c>
      <c r="J38" s="17">
        <f>H38*I38</f>
        <v>7466.42</v>
      </c>
    </row>
    <row r="39" spans="1:10" x14ac:dyDescent="0.25">
      <c r="A39" s="166" t="s">
        <v>14</v>
      </c>
      <c r="B39" s="165" t="s">
        <v>392</v>
      </c>
      <c r="C39" s="167">
        <v>122.2</v>
      </c>
      <c r="D39" s="165">
        <v>0</v>
      </c>
      <c r="E39" s="24">
        <f t="shared" ref="E39:E44" si="13">IF(C40=0,"",(C40-C39)/2)</f>
        <v>46.9</v>
      </c>
      <c r="F39" s="24">
        <f>E39+D39</f>
        <v>46.9</v>
      </c>
      <c r="G39" s="24">
        <f>E39+D40</f>
        <v>139.4</v>
      </c>
      <c r="H39" s="24">
        <f>((G39+F39)/2)/2</f>
        <v>46.575000000000003</v>
      </c>
      <c r="I39" s="24">
        <f>E39*2</f>
        <v>93.8</v>
      </c>
      <c r="J39" s="25">
        <f>H39*I39</f>
        <v>4368.7350000000006</v>
      </c>
    </row>
    <row r="40" spans="1:10" x14ac:dyDescent="0.25">
      <c r="A40" s="166" t="s">
        <v>14</v>
      </c>
      <c r="B40" s="164" t="s">
        <v>596</v>
      </c>
      <c r="C40" s="164">
        <v>216</v>
      </c>
      <c r="D40" s="165">
        <v>92.5</v>
      </c>
      <c r="E40" s="24">
        <f t="shared" si="13"/>
        <v>55.25</v>
      </c>
      <c r="F40" s="24">
        <f>E40+D40</f>
        <v>147.75</v>
      </c>
      <c r="G40" s="24">
        <f t="shared" ref="G40:G44" si="14">E40+D41</f>
        <v>72.849999999999994</v>
      </c>
      <c r="H40" s="24">
        <f t="shared" ref="H40:H44" si="15">((G40+F40)/2)/2</f>
        <v>55.15</v>
      </c>
      <c r="I40" s="24">
        <f t="shared" ref="I40:I44" si="16">E40*2</f>
        <v>110.5</v>
      </c>
      <c r="J40" s="25">
        <f t="shared" ref="J40:J44" si="17">H40*I40</f>
        <v>6094.0749999999998</v>
      </c>
    </row>
    <row r="41" spans="1:10" x14ac:dyDescent="0.25">
      <c r="A41" s="166" t="s">
        <v>14</v>
      </c>
      <c r="B41" s="164" t="s">
        <v>597</v>
      </c>
      <c r="C41" s="164">
        <v>326.5</v>
      </c>
      <c r="D41" s="164">
        <v>17.600000000000001</v>
      </c>
      <c r="E41" s="24">
        <f t="shared" si="13"/>
        <v>67</v>
      </c>
      <c r="F41" s="24">
        <f>E41+D41</f>
        <v>84.6</v>
      </c>
      <c r="G41" s="24">
        <f t="shared" si="14"/>
        <v>67</v>
      </c>
      <c r="H41" s="24">
        <f t="shared" si="15"/>
        <v>37.9</v>
      </c>
      <c r="I41" s="24">
        <f t="shared" si="16"/>
        <v>134</v>
      </c>
      <c r="J41" s="25">
        <f t="shared" si="17"/>
        <v>5078.5999999999995</v>
      </c>
    </row>
    <row r="42" spans="1:10" x14ac:dyDescent="0.25">
      <c r="A42" s="166" t="s">
        <v>14</v>
      </c>
      <c r="B42" s="164" t="s">
        <v>396</v>
      </c>
      <c r="C42" s="164">
        <v>460.5</v>
      </c>
      <c r="D42" s="165">
        <v>0</v>
      </c>
      <c r="E42" s="24">
        <f t="shared" si="13"/>
        <v>9.75</v>
      </c>
      <c r="F42" s="24">
        <f>E42+D42</f>
        <v>9.75</v>
      </c>
      <c r="G42" s="24">
        <f t="shared" si="14"/>
        <v>9.75</v>
      </c>
      <c r="H42" s="24">
        <f t="shared" si="15"/>
        <v>4.875</v>
      </c>
      <c r="I42" s="24">
        <f t="shared" si="16"/>
        <v>19.5</v>
      </c>
      <c r="J42" s="25">
        <f t="shared" si="17"/>
        <v>95.0625</v>
      </c>
    </row>
    <row r="43" spans="1:10" x14ac:dyDescent="0.25">
      <c r="A43" s="166" t="s">
        <v>14</v>
      </c>
      <c r="B43" s="164" t="s">
        <v>397</v>
      </c>
      <c r="C43" s="164">
        <v>480</v>
      </c>
      <c r="D43" s="165">
        <v>0</v>
      </c>
      <c r="E43" s="24">
        <f t="shared" si="13"/>
        <v>13.550000000000011</v>
      </c>
      <c r="F43" s="24">
        <f>E43+D43</f>
        <v>13.550000000000011</v>
      </c>
      <c r="G43" s="24">
        <f t="shared" si="14"/>
        <v>48.45000000000001</v>
      </c>
      <c r="H43" s="24">
        <f t="shared" si="15"/>
        <v>15.500000000000005</v>
      </c>
      <c r="I43" s="24">
        <f t="shared" si="16"/>
        <v>27.100000000000023</v>
      </c>
      <c r="J43" s="25">
        <f t="shared" si="17"/>
        <v>420.05000000000052</v>
      </c>
    </row>
    <row r="44" spans="1:10" x14ac:dyDescent="0.25">
      <c r="A44" s="166" t="s">
        <v>14</v>
      </c>
      <c r="B44" s="164" t="s">
        <v>594</v>
      </c>
      <c r="C44" s="164">
        <v>507.1</v>
      </c>
      <c r="D44" s="165">
        <v>34.9</v>
      </c>
      <c r="E44" s="24">
        <f t="shared" si="13"/>
        <v>44.449999999999989</v>
      </c>
      <c r="F44" s="24">
        <f t="shared" ref="F44" si="18">E44+D44</f>
        <v>79.349999999999994</v>
      </c>
      <c r="G44" s="24">
        <f t="shared" si="14"/>
        <v>44.449999999999989</v>
      </c>
      <c r="H44" s="24">
        <f t="shared" si="15"/>
        <v>30.949999999999996</v>
      </c>
      <c r="I44" s="24">
        <f t="shared" si="16"/>
        <v>88.899999999999977</v>
      </c>
      <c r="J44" s="25">
        <f t="shared" si="17"/>
        <v>2751.454999999999</v>
      </c>
    </row>
    <row r="45" spans="1:10" x14ac:dyDescent="0.25">
      <c r="A45" s="166" t="s">
        <v>14</v>
      </c>
      <c r="B45" s="165" t="s">
        <v>398</v>
      </c>
      <c r="C45" s="164">
        <v>596</v>
      </c>
      <c r="D45" s="164">
        <v>0</v>
      </c>
      <c r="E45" s="13">
        <f t="shared" ref="E45" si="19">IF(C46=C45,(C46-C45)/2,C46-C45)</f>
        <v>225</v>
      </c>
      <c r="F45" s="13">
        <f t="shared" ref="F45" si="20">E45+D45</f>
        <v>225</v>
      </c>
      <c r="G45" s="13"/>
      <c r="H45" s="13">
        <f t="shared" ref="H45" si="21">(G45+F45)/2</f>
        <v>112.5</v>
      </c>
      <c r="I45" s="13">
        <f t="shared" ref="I45" si="22">E45</f>
        <v>225</v>
      </c>
      <c r="J45" s="17">
        <f t="shared" ref="J45" si="23">H45*I45</f>
        <v>25312.5</v>
      </c>
    </row>
    <row r="46" spans="1:10" x14ac:dyDescent="0.25">
      <c r="A46" s="166" t="s">
        <v>14</v>
      </c>
      <c r="B46" s="8" t="s">
        <v>95</v>
      </c>
      <c r="C46" s="21">
        <f t="shared" ref="C46:C62" si="24">$J$36</f>
        <v>821</v>
      </c>
      <c r="D46" s="226"/>
      <c r="E46" s="6"/>
      <c r="F46" s="6"/>
      <c r="G46" s="6"/>
      <c r="H46" s="6"/>
      <c r="I46" s="6"/>
      <c r="J46" s="58">
        <f>SUM(J$38:J45)/$F$36</f>
        <v>62.834223507917166</v>
      </c>
    </row>
    <row r="47" spans="1:10" hidden="1" outlineLevel="1" x14ac:dyDescent="0.25">
      <c r="A47" s="166" t="s">
        <v>14</v>
      </c>
      <c r="B47" s="8" t="s">
        <v>95</v>
      </c>
      <c r="C47" s="21">
        <f t="shared" si="24"/>
        <v>821</v>
      </c>
      <c r="D47" s="226"/>
      <c r="E47" s="6"/>
      <c r="F47" s="6"/>
      <c r="G47" s="6"/>
      <c r="H47" s="6"/>
      <c r="I47" s="6"/>
      <c r="J47" s="58">
        <f>SUM(J$38:J46)/$F$36</f>
        <v>62.910757275892706</v>
      </c>
    </row>
    <row r="48" spans="1:10" hidden="1" outlineLevel="1" x14ac:dyDescent="0.25">
      <c r="A48" s="166" t="s">
        <v>14</v>
      </c>
      <c r="B48" s="8" t="s">
        <v>95</v>
      </c>
      <c r="C48" s="21">
        <f t="shared" si="24"/>
        <v>821</v>
      </c>
      <c r="E48" s="6"/>
      <c r="F48" s="6"/>
      <c r="G48" s="6"/>
      <c r="H48" s="6"/>
      <c r="I48" s="6"/>
      <c r="J48" s="58">
        <f>SUM(J$38:J47)/$F$36</f>
        <v>62.987384264048487</v>
      </c>
    </row>
    <row r="49" spans="1:10" hidden="1" outlineLevel="1" x14ac:dyDescent="0.25">
      <c r="A49" s="166" t="s">
        <v>14</v>
      </c>
      <c r="B49" s="8" t="s">
        <v>95</v>
      </c>
      <c r="C49" s="21">
        <f t="shared" si="24"/>
        <v>821</v>
      </c>
      <c r="E49" s="6"/>
      <c r="F49" s="6"/>
      <c r="G49" s="6"/>
      <c r="H49" s="6"/>
      <c r="I49" s="6"/>
      <c r="J49" s="58">
        <f>SUM(J$38:J48)/$F$36</f>
        <v>63.064104585929179</v>
      </c>
    </row>
    <row r="50" spans="1:10" hidden="1" outlineLevel="1" x14ac:dyDescent="0.25">
      <c r="A50" s="166" t="s">
        <v>14</v>
      </c>
      <c r="B50" s="8" t="s">
        <v>95</v>
      </c>
      <c r="C50" s="21">
        <f t="shared" si="24"/>
        <v>821</v>
      </c>
      <c r="E50" s="6"/>
      <c r="F50" s="6"/>
      <c r="G50" s="6"/>
      <c r="H50" s="6"/>
      <c r="I50" s="6"/>
      <c r="J50" s="58">
        <f>SUM(J$38:J49)/$F$36</f>
        <v>63.140918355217764</v>
      </c>
    </row>
    <row r="51" spans="1:10" hidden="1" outlineLevel="1" x14ac:dyDescent="0.25">
      <c r="A51" s="166" t="s">
        <v>14</v>
      </c>
      <c r="B51" s="8" t="s">
        <v>95</v>
      </c>
      <c r="C51" s="21">
        <f t="shared" si="24"/>
        <v>821</v>
      </c>
      <c r="E51" s="6"/>
      <c r="F51" s="6"/>
      <c r="G51" s="6"/>
      <c r="H51" s="6"/>
      <c r="I51" s="6"/>
      <c r="J51" s="58">
        <f>SUM(J$38:J50)/$F$36</f>
        <v>63.21782568573569</v>
      </c>
    </row>
    <row r="52" spans="1:10" hidden="1" outlineLevel="1" x14ac:dyDescent="0.25">
      <c r="A52" s="166" t="s">
        <v>14</v>
      </c>
      <c r="B52" s="8" t="s">
        <v>95</v>
      </c>
      <c r="C52" s="21">
        <f t="shared" si="24"/>
        <v>821</v>
      </c>
      <c r="E52" s="6"/>
      <c r="F52" s="6"/>
      <c r="G52" s="6"/>
      <c r="H52" s="6"/>
      <c r="I52" s="6"/>
      <c r="J52" s="58">
        <f>SUM(J$38:J51)/$F$36</f>
        <v>63.294826691443049</v>
      </c>
    </row>
    <row r="53" spans="1:10" hidden="1" outlineLevel="1" x14ac:dyDescent="0.25">
      <c r="A53" s="166" t="s">
        <v>14</v>
      </c>
      <c r="B53" s="8" t="s">
        <v>95</v>
      </c>
      <c r="C53" s="21">
        <f t="shared" si="24"/>
        <v>821</v>
      </c>
      <c r="E53" s="6"/>
      <c r="F53" s="6"/>
      <c r="G53" s="6"/>
      <c r="H53" s="6"/>
      <c r="I53" s="6"/>
      <c r="J53" s="58">
        <f>SUM(J$38:J52)/$F$36</f>
        <v>63.371921486438715</v>
      </c>
    </row>
    <row r="54" spans="1:10" hidden="1" outlineLevel="1" x14ac:dyDescent="0.25">
      <c r="A54" s="166" t="s">
        <v>14</v>
      </c>
      <c r="B54" s="8" t="s">
        <v>95</v>
      </c>
      <c r="C54" s="21">
        <f t="shared" si="24"/>
        <v>821</v>
      </c>
      <c r="E54" s="6"/>
      <c r="F54" s="6"/>
      <c r="G54" s="6"/>
      <c r="H54" s="6"/>
      <c r="I54" s="6"/>
      <c r="J54" s="58">
        <f>SUM(J$38:J53)/$F$36</f>
        <v>63.449110184960567</v>
      </c>
    </row>
    <row r="55" spans="1:10" hidden="1" outlineLevel="1" x14ac:dyDescent="0.25">
      <c r="A55" s="166" t="s">
        <v>14</v>
      </c>
      <c r="B55" s="8" t="s">
        <v>95</v>
      </c>
      <c r="C55" s="21">
        <f t="shared" si="24"/>
        <v>821</v>
      </c>
      <c r="E55" s="6"/>
      <c r="F55" s="6"/>
      <c r="G55" s="6"/>
      <c r="H55" s="6"/>
      <c r="I55" s="6"/>
      <c r="J55" s="58">
        <f>SUM(J$38:J54)/$F$36</f>
        <v>63.526392901385613</v>
      </c>
    </row>
    <row r="56" spans="1:10" hidden="1" outlineLevel="1" x14ac:dyDescent="0.25">
      <c r="A56" s="166" t="s">
        <v>14</v>
      </c>
      <c r="B56" s="8" t="s">
        <v>95</v>
      </c>
      <c r="C56" s="21">
        <f t="shared" si="24"/>
        <v>821</v>
      </c>
      <c r="E56" s="6"/>
      <c r="F56" s="6"/>
      <c r="G56" s="6"/>
      <c r="H56" s="6"/>
      <c r="I56" s="6"/>
      <c r="J56" s="58">
        <f>SUM(J$38:J55)/$F$36</f>
        <v>63.603769750230178</v>
      </c>
    </row>
    <row r="57" spans="1:10" hidden="1" outlineLevel="1" x14ac:dyDescent="0.25">
      <c r="A57" s="166" t="s">
        <v>14</v>
      </c>
      <c r="B57" s="8" t="s">
        <v>95</v>
      </c>
      <c r="C57" s="21">
        <f t="shared" si="24"/>
        <v>821</v>
      </c>
      <c r="E57" s="6"/>
      <c r="F57" s="6"/>
      <c r="G57" s="6"/>
      <c r="H57" s="6"/>
      <c r="I57" s="6"/>
      <c r="J57" s="58">
        <f>SUM(J$38:J56)/$F$36</f>
        <v>63.681240846150075</v>
      </c>
    </row>
    <row r="58" spans="1:10" hidden="1" outlineLevel="1" x14ac:dyDescent="0.25">
      <c r="A58" s="166" t="s">
        <v>14</v>
      </c>
      <c r="B58" s="8" t="s">
        <v>95</v>
      </c>
      <c r="C58" s="21">
        <f t="shared" si="24"/>
        <v>821</v>
      </c>
      <c r="E58" s="6"/>
      <c r="F58" s="6"/>
      <c r="G58" s="6"/>
      <c r="H58" s="6"/>
      <c r="I58" s="6"/>
      <c r="J58" s="58">
        <f>SUM(J$38:J57)/$F$36</f>
        <v>63.758806303940752</v>
      </c>
    </row>
    <row r="59" spans="1:10" hidden="1" outlineLevel="1" x14ac:dyDescent="0.25">
      <c r="A59" s="166" t="s">
        <v>14</v>
      </c>
      <c r="B59" s="8" t="s">
        <v>95</v>
      </c>
      <c r="C59" s="21">
        <f t="shared" si="24"/>
        <v>821</v>
      </c>
      <c r="E59" s="6"/>
      <c r="F59" s="6"/>
      <c r="G59" s="6"/>
      <c r="H59" s="6"/>
      <c r="I59" s="6"/>
      <c r="J59" s="58">
        <f>SUM(J$38:J58)/$F$36</f>
        <v>63.836466238537518</v>
      </c>
    </row>
    <row r="60" spans="1:10" hidden="1" outlineLevel="1" x14ac:dyDescent="0.25">
      <c r="A60" s="166" t="s">
        <v>14</v>
      </c>
      <c r="B60" s="8" t="s">
        <v>95</v>
      </c>
      <c r="C60" s="21">
        <f t="shared" si="24"/>
        <v>821</v>
      </c>
      <c r="E60" s="6"/>
      <c r="F60" s="6"/>
      <c r="G60" s="6"/>
      <c r="H60" s="6"/>
      <c r="I60" s="6"/>
      <c r="J60" s="58">
        <f>SUM(J$38:J59)/$F$36</f>
        <v>63.914220765015635</v>
      </c>
    </row>
    <row r="61" spans="1:10" hidden="1" outlineLevel="1" x14ac:dyDescent="0.25">
      <c r="A61" s="166" t="s">
        <v>14</v>
      </c>
      <c r="B61" s="8" t="s">
        <v>95</v>
      </c>
      <c r="C61" s="21">
        <f t="shared" si="24"/>
        <v>821</v>
      </c>
      <c r="E61" s="6"/>
      <c r="F61" s="6"/>
      <c r="G61" s="6"/>
      <c r="H61" s="6"/>
      <c r="I61" s="6"/>
      <c r="J61" s="58">
        <f>SUM(J$38:J60)/$F$36</f>
        <v>63.992069998590566</v>
      </c>
    </row>
    <row r="62" spans="1:10" hidden="1" outlineLevel="1" x14ac:dyDescent="0.25">
      <c r="A62" s="166"/>
      <c r="B62" s="8" t="s">
        <v>95</v>
      </c>
      <c r="C62" s="21">
        <f t="shared" si="24"/>
        <v>821</v>
      </c>
      <c r="E62" s="6"/>
      <c r="F62" s="6"/>
      <c r="G62" s="6"/>
      <c r="H62" s="6"/>
      <c r="I62" s="6"/>
      <c r="J62" s="58">
        <f>SUM(J$38:J61)/$F$36</f>
        <v>64.070014054618085</v>
      </c>
    </row>
    <row r="63" spans="1:10" hidden="1" outlineLevel="1" x14ac:dyDescent="0.25">
      <c r="A63" s="166"/>
      <c r="B63" s="8" t="s">
        <v>95</v>
      </c>
      <c r="C63" s="21">
        <f>$J$36</f>
        <v>821</v>
      </c>
      <c r="E63" s="6"/>
      <c r="F63" s="6"/>
      <c r="G63" s="6"/>
      <c r="H63" s="6"/>
      <c r="I63" s="6"/>
      <c r="J63" s="58">
        <f>SUM(J$38:J62)/$F$36</f>
        <v>64.148053048594477</v>
      </c>
    </row>
    <row r="64" spans="1:10" collapsed="1" x14ac:dyDescent="0.25"/>
    <row r="65" spans="1:10" ht="18.75" x14ac:dyDescent="0.3">
      <c r="A65" s="339"/>
      <c r="B65" s="339"/>
      <c r="C65" s="339"/>
      <c r="D65" s="339"/>
      <c r="E65" s="112" t="s">
        <v>54</v>
      </c>
      <c r="F65" s="168">
        <f>J65-H65</f>
        <v>821</v>
      </c>
      <c r="G65" s="164" t="s">
        <v>97</v>
      </c>
      <c r="H65" s="38">
        <f>H36</f>
        <v>0</v>
      </c>
      <c r="I65" s="164" t="s">
        <v>98</v>
      </c>
      <c r="J65" s="59">
        <f>J36</f>
        <v>821</v>
      </c>
    </row>
    <row r="66" spans="1:10" x14ac:dyDescent="0.25">
      <c r="A66" s="166"/>
      <c r="B66" s="166" t="s">
        <v>7</v>
      </c>
      <c r="C66" s="166" t="s">
        <v>47</v>
      </c>
      <c r="D66" s="166" t="s">
        <v>24</v>
      </c>
      <c r="E66" s="166" t="s">
        <v>49</v>
      </c>
      <c r="F66" s="166" t="s">
        <v>50</v>
      </c>
      <c r="G66" s="166" t="s">
        <v>50</v>
      </c>
      <c r="H66" s="166" t="s">
        <v>51</v>
      </c>
      <c r="I66" s="166" t="s">
        <v>52</v>
      </c>
      <c r="J66" s="16" t="s">
        <v>53</v>
      </c>
    </row>
    <row r="67" spans="1:10" x14ac:dyDescent="0.25">
      <c r="A67" s="166"/>
      <c r="B67" s="8" t="s">
        <v>96</v>
      </c>
      <c r="C67" s="12">
        <f>$H65</f>
        <v>0</v>
      </c>
      <c r="D67" s="12"/>
      <c r="E67" s="327">
        <f>IF(C68=C67,(C68-C67)/2, C68-C67)</f>
        <v>331.4</v>
      </c>
      <c r="F67" s="327">
        <f t="shared" ref="F67" si="25">E67+D67</f>
        <v>331.4</v>
      </c>
      <c r="G67" s="327">
        <f>IF(C68&gt;=J65,D68,0)</f>
        <v>0</v>
      </c>
      <c r="H67" s="13">
        <f>(G67+F67)/2</f>
        <v>165.7</v>
      </c>
      <c r="I67" s="13">
        <f>E67</f>
        <v>331.4</v>
      </c>
      <c r="J67" s="17">
        <f>H67*I67</f>
        <v>54912.979999999996</v>
      </c>
    </row>
    <row r="68" spans="1:10" x14ac:dyDescent="0.25">
      <c r="A68" s="166" t="s">
        <v>16</v>
      </c>
      <c r="B68" s="165" t="s">
        <v>394</v>
      </c>
      <c r="C68" s="167">
        <v>331.4</v>
      </c>
      <c r="D68" s="165">
        <v>0</v>
      </c>
      <c r="E68" s="24">
        <f t="shared" ref="E68" si="26">IF(C69=0,"",(C69-C68)/2)</f>
        <v>74.300000000000011</v>
      </c>
      <c r="F68" s="24">
        <f>E68+D68</f>
        <v>74.300000000000011</v>
      </c>
      <c r="G68" s="24">
        <f>E68+D69</f>
        <v>74.300000000000011</v>
      </c>
      <c r="H68" s="24">
        <f>((G68+F68)/2)/2</f>
        <v>37.150000000000006</v>
      </c>
      <c r="I68" s="24">
        <f>E68*2</f>
        <v>148.60000000000002</v>
      </c>
      <c r="J68" s="25">
        <f>H68*I68</f>
        <v>5520.4900000000016</v>
      </c>
    </row>
    <row r="69" spans="1:10" x14ac:dyDescent="0.25">
      <c r="A69" s="166" t="s">
        <v>16</v>
      </c>
      <c r="B69" s="164" t="s">
        <v>397</v>
      </c>
      <c r="C69" s="164">
        <v>480</v>
      </c>
      <c r="D69" s="165">
        <v>0</v>
      </c>
      <c r="E69" s="13">
        <f t="shared" ref="E69" si="27">IF(C70=C69,(C70-C69)/2,C70-C69)</f>
        <v>341</v>
      </c>
      <c r="F69" s="13">
        <f t="shared" ref="F69" si="28">E69+D69</f>
        <v>341</v>
      </c>
      <c r="G69" s="13"/>
      <c r="H69" s="13">
        <f t="shared" ref="H69" si="29">(G69+F69)/2</f>
        <v>170.5</v>
      </c>
      <c r="I69" s="13">
        <f t="shared" ref="I69" si="30">E69</f>
        <v>341</v>
      </c>
      <c r="J69" s="17">
        <f t="shared" ref="J69" si="31">H69*I69</f>
        <v>58140.5</v>
      </c>
    </row>
    <row r="70" spans="1:10" x14ac:dyDescent="0.25">
      <c r="A70" s="166" t="s">
        <v>16</v>
      </c>
      <c r="B70" s="8" t="s">
        <v>95</v>
      </c>
      <c r="C70" s="21">
        <f t="shared" ref="C70:C91" si="32">$J$65</f>
        <v>821</v>
      </c>
      <c r="D70" s="171"/>
      <c r="E70" s="6"/>
      <c r="F70" s="6"/>
      <c r="G70" s="6"/>
      <c r="H70" s="6"/>
      <c r="I70" s="6"/>
      <c r="J70" s="58">
        <f>SUM(J$67:J69)/$F$65</f>
        <v>144.42627283800243</v>
      </c>
    </row>
    <row r="71" spans="1:10" hidden="1" outlineLevel="1" x14ac:dyDescent="0.25">
      <c r="A71" s="166" t="s">
        <v>16</v>
      </c>
      <c r="B71" s="8" t="s">
        <v>95</v>
      </c>
      <c r="C71" s="21">
        <f t="shared" si="32"/>
        <v>821</v>
      </c>
      <c r="D71" s="171"/>
      <c r="E71" s="6"/>
      <c r="F71" s="6"/>
      <c r="G71" s="6"/>
      <c r="H71" s="6"/>
      <c r="I71" s="6"/>
      <c r="J71" s="58">
        <f>SUM(J$67:J70)/$F$65</f>
        <v>144.60218790845067</v>
      </c>
    </row>
    <row r="72" spans="1:10" hidden="1" outlineLevel="1" x14ac:dyDescent="0.25">
      <c r="A72" s="166" t="s">
        <v>16</v>
      </c>
      <c r="B72" s="8" t="s">
        <v>95</v>
      </c>
      <c r="C72" s="21">
        <f t="shared" si="32"/>
        <v>821</v>
      </c>
      <c r="E72" s="6"/>
      <c r="F72" s="6"/>
      <c r="G72" s="6"/>
      <c r="H72" s="6"/>
      <c r="I72" s="6"/>
      <c r="J72" s="58">
        <f>SUM(J$67:J71)/$F$65</f>
        <v>144.77831724816863</v>
      </c>
    </row>
    <row r="73" spans="1:10" hidden="1" outlineLevel="1" x14ac:dyDescent="0.25">
      <c r="A73" s="166" t="s">
        <v>16</v>
      </c>
      <c r="B73" s="8" t="s">
        <v>95</v>
      </c>
      <c r="C73" s="21">
        <f t="shared" si="32"/>
        <v>821</v>
      </c>
      <c r="E73" s="6"/>
      <c r="F73" s="6"/>
      <c r="G73" s="6"/>
      <c r="H73" s="6"/>
      <c r="I73" s="6"/>
      <c r="J73" s="58">
        <f>SUM(J$67:J72)/$F$65</f>
        <v>144.95466111814204</v>
      </c>
    </row>
    <row r="74" spans="1:10" hidden="1" outlineLevel="1" x14ac:dyDescent="0.25">
      <c r="A74" s="166" t="s">
        <v>16</v>
      </c>
      <c r="B74" s="8" t="s">
        <v>95</v>
      </c>
      <c r="C74" s="21">
        <f t="shared" si="32"/>
        <v>821</v>
      </c>
      <c r="E74" s="6"/>
      <c r="F74" s="6"/>
      <c r="G74" s="6"/>
      <c r="H74" s="6"/>
      <c r="I74" s="6"/>
      <c r="J74" s="58">
        <f>SUM(J$67:J73)/$F$65</f>
        <v>145.1312197796745</v>
      </c>
    </row>
    <row r="75" spans="1:10" hidden="1" outlineLevel="1" x14ac:dyDescent="0.25">
      <c r="A75" s="166" t="s">
        <v>16</v>
      </c>
      <c r="B75" s="8" t="s">
        <v>95</v>
      </c>
      <c r="C75" s="21">
        <f t="shared" si="32"/>
        <v>821</v>
      </c>
      <c r="E75" s="6"/>
      <c r="F75" s="6"/>
      <c r="G75" s="6"/>
      <c r="H75" s="6"/>
      <c r="I75" s="6"/>
      <c r="J75" s="58">
        <f>SUM(J$67:J74)/$F$65</f>
        <v>145.30799349438786</v>
      </c>
    </row>
    <row r="76" spans="1:10" hidden="1" outlineLevel="1" x14ac:dyDescent="0.25">
      <c r="A76" s="166" t="s">
        <v>16</v>
      </c>
      <c r="B76" s="8" t="s">
        <v>95</v>
      </c>
      <c r="C76" s="21">
        <f t="shared" si="32"/>
        <v>821</v>
      </c>
      <c r="E76" s="6"/>
      <c r="F76" s="6"/>
      <c r="G76" s="6"/>
      <c r="H76" s="6"/>
      <c r="I76" s="6"/>
      <c r="J76" s="58">
        <f>SUM(J$67:J75)/$F$65</f>
        <v>145.48498252422269</v>
      </c>
    </row>
    <row r="77" spans="1:10" hidden="1" outlineLevel="1" x14ac:dyDescent="0.25">
      <c r="A77" s="166" t="s">
        <v>16</v>
      </c>
      <c r="B77" s="8" t="s">
        <v>95</v>
      </c>
      <c r="C77" s="21">
        <f t="shared" si="32"/>
        <v>821</v>
      </c>
      <c r="E77" s="6"/>
      <c r="F77" s="6"/>
      <c r="G77" s="6"/>
      <c r="H77" s="6"/>
      <c r="I77" s="6"/>
      <c r="J77" s="58">
        <f>SUM(J$67:J76)/$F$65</f>
        <v>145.66218713143854</v>
      </c>
    </row>
    <row r="78" spans="1:10" hidden="1" outlineLevel="1" x14ac:dyDescent="0.25">
      <c r="A78" s="166" t="s">
        <v>16</v>
      </c>
      <c r="B78" s="8" t="s">
        <v>95</v>
      </c>
      <c r="C78" s="21">
        <f t="shared" si="32"/>
        <v>821</v>
      </c>
      <c r="E78" s="6"/>
      <c r="F78" s="6"/>
      <c r="G78" s="6"/>
      <c r="H78" s="6"/>
      <c r="I78" s="6"/>
      <c r="J78" s="58">
        <f>SUM(J$67:J77)/$F$65</f>
        <v>145.83960757861448</v>
      </c>
    </row>
    <row r="79" spans="1:10" hidden="1" outlineLevel="1" x14ac:dyDescent="0.25">
      <c r="A79" s="166" t="s">
        <v>16</v>
      </c>
      <c r="B79" s="8" t="s">
        <v>95</v>
      </c>
      <c r="C79" s="21">
        <f t="shared" si="32"/>
        <v>821</v>
      </c>
      <c r="E79" s="6"/>
      <c r="F79" s="6"/>
      <c r="G79" s="6"/>
      <c r="H79" s="6"/>
      <c r="I79" s="6"/>
      <c r="J79" s="58">
        <f>SUM(J$67:J78)/$F$65</f>
        <v>146.01724412864934</v>
      </c>
    </row>
    <row r="80" spans="1:10" hidden="1" outlineLevel="1" x14ac:dyDescent="0.25">
      <c r="A80" s="166" t="s">
        <v>16</v>
      </c>
      <c r="B80" s="8" t="s">
        <v>95</v>
      </c>
      <c r="C80" s="21">
        <f t="shared" si="32"/>
        <v>821</v>
      </c>
      <c r="E80" s="6"/>
      <c r="F80" s="6"/>
      <c r="G80" s="6"/>
      <c r="H80" s="6"/>
      <c r="I80" s="6"/>
      <c r="J80" s="58">
        <f>SUM(J$67:J79)/$F$65</f>
        <v>146.19509704476218</v>
      </c>
    </row>
    <row r="81" spans="1:10" hidden="1" outlineLevel="1" x14ac:dyDescent="0.25">
      <c r="A81" s="166" t="s">
        <v>16</v>
      </c>
      <c r="B81" s="8" t="s">
        <v>95</v>
      </c>
      <c r="C81" s="21">
        <f t="shared" si="32"/>
        <v>821</v>
      </c>
      <c r="E81" s="6"/>
      <c r="F81" s="6"/>
      <c r="G81" s="6"/>
      <c r="H81" s="6"/>
      <c r="I81" s="6"/>
      <c r="J81" s="58">
        <f>SUM(J$67:J80)/$F$65</f>
        <v>146.37316659049273</v>
      </c>
    </row>
    <row r="82" spans="1:10" hidden="1" outlineLevel="1" x14ac:dyDescent="0.25">
      <c r="A82" s="166" t="s">
        <v>16</v>
      </c>
      <c r="B82" s="8" t="s">
        <v>95</v>
      </c>
      <c r="C82" s="21">
        <f t="shared" si="32"/>
        <v>821</v>
      </c>
      <c r="E82" s="6"/>
      <c r="F82" s="6"/>
      <c r="G82" s="6"/>
      <c r="H82" s="6"/>
      <c r="I82" s="6"/>
      <c r="J82" s="58">
        <f>SUM(J$67:J81)/$F$65</f>
        <v>146.55145302970161</v>
      </c>
    </row>
    <row r="83" spans="1:10" hidden="1" outlineLevel="1" x14ac:dyDescent="0.25">
      <c r="A83" s="166" t="s">
        <v>16</v>
      </c>
      <c r="B83" s="8" t="s">
        <v>95</v>
      </c>
      <c r="C83" s="21">
        <f t="shared" si="32"/>
        <v>821</v>
      </c>
      <c r="E83" s="6"/>
      <c r="F83" s="6"/>
      <c r="G83" s="6"/>
      <c r="H83" s="6"/>
      <c r="I83" s="6"/>
      <c r="J83" s="58">
        <f>SUM(J$67:J82)/$F$65</f>
        <v>146.72995662657092</v>
      </c>
    </row>
    <row r="84" spans="1:10" hidden="1" outlineLevel="1" x14ac:dyDescent="0.25">
      <c r="A84" s="166" t="s">
        <v>16</v>
      </c>
      <c r="B84" s="8" t="s">
        <v>95</v>
      </c>
      <c r="C84" s="21">
        <f t="shared" si="32"/>
        <v>821</v>
      </c>
      <c r="E84" s="6"/>
      <c r="F84" s="6"/>
      <c r="G84" s="6"/>
      <c r="H84" s="6"/>
      <c r="I84" s="6"/>
      <c r="J84" s="58">
        <f>SUM(J$67:J83)/$F$65</f>
        <v>146.90867764560451</v>
      </c>
    </row>
    <row r="85" spans="1:10" hidden="1" outlineLevel="1" x14ac:dyDescent="0.25">
      <c r="A85" s="166" t="s">
        <v>16</v>
      </c>
      <c r="B85" s="8" t="s">
        <v>95</v>
      </c>
      <c r="C85" s="21">
        <f t="shared" si="32"/>
        <v>821</v>
      </c>
      <c r="E85" s="6"/>
      <c r="F85" s="6"/>
      <c r="G85" s="6"/>
      <c r="H85" s="6"/>
      <c r="I85" s="6"/>
      <c r="J85" s="58">
        <f>SUM(J$67:J84)/$F$65</f>
        <v>147.08761635162838</v>
      </c>
    </row>
    <row r="86" spans="1:10" hidden="1" outlineLevel="1" x14ac:dyDescent="0.25">
      <c r="A86" s="166" t="s">
        <v>16</v>
      </c>
      <c r="B86" s="8" t="s">
        <v>95</v>
      </c>
      <c r="C86" s="21">
        <f t="shared" si="32"/>
        <v>821</v>
      </c>
      <c r="E86" s="6"/>
      <c r="F86" s="6"/>
      <c r="G86" s="6"/>
      <c r="H86" s="6"/>
      <c r="I86" s="6"/>
      <c r="J86" s="58">
        <f>SUM(J$67:J85)/$F$65</f>
        <v>147.26677300979114</v>
      </c>
    </row>
    <row r="87" spans="1:10" hidden="1" outlineLevel="1" x14ac:dyDescent="0.25">
      <c r="A87" s="166" t="s">
        <v>16</v>
      </c>
      <c r="B87" s="8" t="s">
        <v>95</v>
      </c>
      <c r="C87" s="21">
        <f t="shared" si="32"/>
        <v>821</v>
      </c>
      <c r="E87" s="6"/>
      <c r="F87" s="6"/>
      <c r="G87" s="6"/>
      <c r="H87" s="6"/>
      <c r="I87" s="6"/>
      <c r="J87" s="58">
        <f>SUM(J$67:J86)/$F$65</f>
        <v>147.44614788556433</v>
      </c>
    </row>
    <row r="88" spans="1:10" hidden="1" outlineLevel="1" x14ac:dyDescent="0.25">
      <c r="A88" s="166" t="s">
        <v>16</v>
      </c>
      <c r="B88" s="8" t="s">
        <v>95</v>
      </c>
      <c r="C88" s="21">
        <f t="shared" si="32"/>
        <v>821</v>
      </c>
      <c r="E88" s="6"/>
      <c r="F88" s="6"/>
      <c r="G88" s="6"/>
      <c r="H88" s="6"/>
      <c r="I88" s="6"/>
      <c r="J88" s="58">
        <f>SUM(J$67:J87)/$F$65</f>
        <v>147.62574124474287</v>
      </c>
    </row>
    <row r="89" spans="1:10" hidden="1" outlineLevel="1" x14ac:dyDescent="0.25">
      <c r="A89" s="166" t="s">
        <v>16</v>
      </c>
      <c r="B89" s="8" t="s">
        <v>95</v>
      </c>
      <c r="C89" s="21">
        <f t="shared" si="32"/>
        <v>821</v>
      </c>
      <c r="E89" s="6"/>
      <c r="F89" s="6"/>
      <c r="G89" s="6"/>
      <c r="H89" s="6"/>
      <c r="I89" s="6"/>
      <c r="J89" s="58">
        <f>SUM(J$67:J88)/$F$65</f>
        <v>147.80555335344533</v>
      </c>
    </row>
    <row r="90" spans="1:10" hidden="1" outlineLevel="1" x14ac:dyDescent="0.25">
      <c r="A90" s="166" t="s">
        <v>16</v>
      </c>
      <c r="B90" s="8" t="s">
        <v>95</v>
      </c>
      <c r="C90" s="21">
        <f t="shared" si="32"/>
        <v>821</v>
      </c>
      <c r="E90" s="6"/>
      <c r="F90" s="6"/>
      <c r="G90" s="6"/>
      <c r="H90" s="6"/>
      <c r="I90" s="6"/>
      <c r="J90" s="58">
        <f>SUM(J$67:J89)/$F$65</f>
        <v>147.98558447811459</v>
      </c>
    </row>
    <row r="91" spans="1:10" hidden="1" outlineLevel="1" x14ac:dyDescent="0.25">
      <c r="A91" s="166" t="s">
        <v>16</v>
      </c>
      <c r="B91" s="8" t="s">
        <v>95</v>
      </c>
      <c r="C91" s="21">
        <f t="shared" si="32"/>
        <v>821</v>
      </c>
      <c r="E91" s="6"/>
      <c r="F91" s="6"/>
      <c r="G91" s="6"/>
      <c r="H91" s="6"/>
      <c r="I91" s="6"/>
      <c r="J91" s="58">
        <f>SUM(J$67:J90)/$F$65</f>
        <v>148.16583488551788</v>
      </c>
    </row>
    <row r="92" spans="1:10" hidden="1" outlineLevel="1" x14ac:dyDescent="0.25">
      <c r="A92" s="166"/>
      <c r="B92" s="8" t="s">
        <v>95</v>
      </c>
      <c r="C92" s="21">
        <f>$J$65</f>
        <v>821</v>
      </c>
      <c r="E92" s="6"/>
      <c r="F92" s="6"/>
      <c r="G92" s="6"/>
      <c r="H92" s="6"/>
      <c r="I92" s="6"/>
      <c r="J92" s="58">
        <f>SUM(J$67:J91)/$F$65</f>
        <v>148.34630484274751</v>
      </c>
    </row>
    <row r="93" spans="1:10" collapsed="1" x14ac:dyDescent="0.25"/>
    <row r="94" spans="1:10" ht="18.75" x14ac:dyDescent="0.3">
      <c r="A94" s="339"/>
      <c r="B94" s="339"/>
      <c r="C94" s="339"/>
      <c r="D94" s="339"/>
      <c r="E94" s="112" t="s">
        <v>54</v>
      </c>
      <c r="F94" s="168">
        <f>J94-H94</f>
        <v>821</v>
      </c>
      <c r="G94" s="164" t="s">
        <v>97</v>
      </c>
      <c r="H94" s="38">
        <f>H65</f>
        <v>0</v>
      </c>
      <c r="I94" s="164" t="s">
        <v>98</v>
      </c>
      <c r="J94" s="59">
        <f>J65</f>
        <v>821</v>
      </c>
    </row>
    <row r="95" spans="1:10" x14ac:dyDescent="0.25">
      <c r="A95" s="166"/>
      <c r="B95" s="166" t="s">
        <v>7</v>
      </c>
      <c r="C95" s="166" t="s">
        <v>47</v>
      </c>
      <c r="D95" s="166" t="s">
        <v>24</v>
      </c>
      <c r="E95" s="166" t="s">
        <v>49</v>
      </c>
      <c r="F95" s="166" t="s">
        <v>50</v>
      </c>
      <c r="G95" s="166" t="s">
        <v>50</v>
      </c>
      <c r="H95" s="166" t="s">
        <v>51</v>
      </c>
      <c r="I95" s="166" t="s">
        <v>52</v>
      </c>
      <c r="J95" s="16" t="s">
        <v>53</v>
      </c>
    </row>
    <row r="96" spans="1:10" x14ac:dyDescent="0.25">
      <c r="A96" s="166"/>
      <c r="B96" s="8" t="s">
        <v>96</v>
      </c>
      <c r="C96" s="12">
        <f>$H94</f>
        <v>0</v>
      </c>
      <c r="D96" s="12"/>
      <c r="E96" s="327">
        <f>IF(C97=C96,(C97-C96)/2, C97-C96)</f>
        <v>335</v>
      </c>
      <c r="F96" s="327">
        <f t="shared" ref="F96" si="33">E96+D96</f>
        <v>335</v>
      </c>
      <c r="G96" s="327">
        <f>IF(C97&gt;=J94,D97,0)</f>
        <v>0</v>
      </c>
      <c r="H96" s="13">
        <f>(G96+F96)/2</f>
        <v>167.5</v>
      </c>
      <c r="I96" s="13">
        <f>E96</f>
        <v>335</v>
      </c>
      <c r="J96" s="17">
        <f>H96*I96</f>
        <v>56112.5</v>
      </c>
    </row>
    <row r="97" spans="1:10" x14ac:dyDescent="0.25">
      <c r="A97" s="166" t="s">
        <v>21</v>
      </c>
      <c r="B97" s="165" t="s">
        <v>405</v>
      </c>
      <c r="C97" s="167">
        <v>335</v>
      </c>
      <c r="D97" s="165">
        <v>0</v>
      </c>
      <c r="E97" s="13">
        <f t="shared" ref="E97" si="34">IF(C98=C97,(C98-C97)/2,C98-C97)</f>
        <v>486</v>
      </c>
      <c r="F97" s="13">
        <f t="shared" ref="F97" si="35">E97+D97</f>
        <v>486</v>
      </c>
      <c r="G97" s="13"/>
      <c r="H97" s="13">
        <f t="shared" ref="H97" si="36">(G97+F97)/2</f>
        <v>243</v>
      </c>
      <c r="I97" s="13">
        <f t="shared" ref="I97" si="37">E97</f>
        <v>486</v>
      </c>
      <c r="J97" s="17">
        <f t="shared" ref="J97" si="38">H97*I97</f>
        <v>118098</v>
      </c>
    </row>
    <row r="98" spans="1:10" x14ac:dyDescent="0.25">
      <c r="A98" s="166" t="s">
        <v>21</v>
      </c>
      <c r="B98" s="8" t="s">
        <v>95</v>
      </c>
      <c r="C98" s="21">
        <f t="shared" ref="C98:C102" si="39">$J$94</f>
        <v>821</v>
      </c>
      <c r="D98" s="171"/>
      <c r="E98" s="6"/>
      <c r="F98" s="6"/>
      <c r="G98" s="6"/>
      <c r="H98" s="6"/>
      <c r="I98" s="6"/>
      <c r="J98" s="58">
        <f>SUM(J$96:J97)/$F$94</f>
        <v>212.19305724725945</v>
      </c>
    </row>
    <row r="99" spans="1:10" hidden="1" outlineLevel="1" x14ac:dyDescent="0.25">
      <c r="A99" s="166" t="s">
        <v>21</v>
      </c>
      <c r="B99" s="8" t="s">
        <v>95</v>
      </c>
      <c r="C99" s="21">
        <f t="shared" si="39"/>
        <v>821</v>
      </c>
      <c r="D99" s="171"/>
      <c r="E99" s="6"/>
      <c r="F99" s="6"/>
      <c r="G99" s="6"/>
      <c r="H99" s="6"/>
      <c r="I99" s="6"/>
      <c r="J99" s="58">
        <f>SUM(J$96:J98)/$F$94</f>
        <v>212.45151407703685</v>
      </c>
    </row>
    <row r="100" spans="1:10" hidden="1" outlineLevel="1" x14ac:dyDescent="0.25">
      <c r="A100" s="166" t="s">
        <v>21</v>
      </c>
      <c r="B100" s="8" t="s">
        <v>95</v>
      </c>
      <c r="C100" s="21">
        <f t="shared" si="39"/>
        <v>821</v>
      </c>
      <c r="D100" s="171"/>
      <c r="E100" s="6"/>
      <c r="F100" s="6"/>
      <c r="G100" s="6"/>
      <c r="H100" s="6"/>
      <c r="I100" s="6"/>
      <c r="J100" s="58">
        <f>SUM(J$96:J99)/$F$94</f>
        <v>212.71028571415869</v>
      </c>
    </row>
    <row r="101" spans="1:10" hidden="1" outlineLevel="1" x14ac:dyDescent="0.25">
      <c r="A101" s="166" t="s">
        <v>21</v>
      </c>
      <c r="B101" s="8" t="s">
        <v>95</v>
      </c>
      <c r="C101" s="21">
        <f t="shared" si="39"/>
        <v>821</v>
      </c>
      <c r="D101" s="171"/>
      <c r="E101" s="6"/>
      <c r="F101" s="6"/>
      <c r="G101" s="6"/>
      <c r="H101" s="6"/>
      <c r="I101" s="6"/>
      <c r="J101" s="58">
        <f>SUM(J$96:J100)/$F$94</f>
        <v>212.96937254206875</v>
      </c>
    </row>
    <row r="102" spans="1:10" hidden="1" outlineLevel="1" x14ac:dyDescent="0.25">
      <c r="A102" s="166" t="s">
        <v>21</v>
      </c>
      <c r="B102" s="8" t="s">
        <v>95</v>
      </c>
      <c r="C102" s="21">
        <f t="shared" si="39"/>
        <v>821</v>
      </c>
      <c r="D102" s="171"/>
      <c r="E102" s="6"/>
      <c r="F102" s="6"/>
      <c r="G102" s="6"/>
      <c r="H102" s="6"/>
      <c r="I102" s="6"/>
      <c r="J102" s="58">
        <f>SUM(J$96:J101)/$F$94</f>
        <v>213.22877494467787</v>
      </c>
    </row>
    <row r="103" spans="1:10" hidden="1" outlineLevel="1" x14ac:dyDescent="0.25">
      <c r="A103" s="166" t="s">
        <v>21</v>
      </c>
      <c r="B103" s="8" t="s">
        <v>95</v>
      </c>
      <c r="C103" s="21">
        <f t="shared" ref="C103:C120" si="40">$J$94</f>
        <v>821</v>
      </c>
      <c r="E103" s="6"/>
      <c r="F103" s="6"/>
      <c r="G103" s="6"/>
      <c r="H103" s="6"/>
      <c r="I103" s="6"/>
      <c r="J103" s="58">
        <f>SUM(J$96:J102)/$F$94</f>
        <v>213.48849330636443</v>
      </c>
    </row>
    <row r="104" spans="1:10" hidden="1" outlineLevel="1" x14ac:dyDescent="0.25">
      <c r="A104" s="166" t="s">
        <v>21</v>
      </c>
      <c r="B104" s="8" t="s">
        <v>95</v>
      </c>
      <c r="C104" s="21">
        <f t="shared" si="40"/>
        <v>821</v>
      </c>
      <c r="E104" s="6"/>
      <c r="F104" s="6"/>
      <c r="G104" s="6"/>
      <c r="H104" s="6"/>
      <c r="I104" s="6"/>
      <c r="J104" s="58">
        <f>SUM(J$96:J103)/$F$94</f>
        <v>213.74852801197508</v>
      </c>
    </row>
    <row r="105" spans="1:10" hidden="1" outlineLevel="1" x14ac:dyDescent="0.25">
      <c r="A105" s="166" t="s">
        <v>21</v>
      </c>
      <c r="B105" s="8" t="s">
        <v>95</v>
      </c>
      <c r="C105" s="21">
        <f t="shared" si="40"/>
        <v>821</v>
      </c>
      <c r="E105" s="6"/>
      <c r="F105" s="6"/>
      <c r="G105" s="6"/>
      <c r="H105" s="6"/>
      <c r="I105" s="6"/>
      <c r="J105" s="58">
        <f>SUM(J$96:J104)/$F$94</f>
        <v>214.00887944682526</v>
      </c>
    </row>
    <row r="106" spans="1:10" hidden="1" outlineLevel="1" x14ac:dyDescent="0.25">
      <c r="A106" s="166" t="s">
        <v>21</v>
      </c>
      <c r="B106" s="8" t="s">
        <v>95</v>
      </c>
      <c r="C106" s="21">
        <f t="shared" si="40"/>
        <v>821</v>
      </c>
      <c r="E106" s="6"/>
      <c r="F106" s="6"/>
      <c r="G106" s="6"/>
      <c r="H106" s="6"/>
      <c r="I106" s="6"/>
      <c r="J106" s="58">
        <f>SUM(J$96:J105)/$F$94</f>
        <v>214.2695479966996</v>
      </c>
    </row>
    <row r="107" spans="1:10" hidden="1" outlineLevel="1" x14ac:dyDescent="0.25">
      <c r="A107" s="166" t="s">
        <v>21</v>
      </c>
      <c r="B107" s="8" t="s">
        <v>95</v>
      </c>
      <c r="C107" s="21">
        <f t="shared" si="40"/>
        <v>821</v>
      </c>
      <c r="E107" s="6"/>
      <c r="F107" s="6"/>
      <c r="G107" s="6"/>
      <c r="H107" s="6"/>
      <c r="I107" s="6"/>
      <c r="J107" s="58">
        <f>SUM(J$96:J106)/$F$94</f>
        <v>214.53053404785271</v>
      </c>
    </row>
    <row r="108" spans="1:10" hidden="1" outlineLevel="1" x14ac:dyDescent="0.25">
      <c r="A108" s="166" t="s">
        <v>21</v>
      </c>
      <c r="B108" s="8" t="s">
        <v>95</v>
      </c>
      <c r="C108" s="21">
        <f t="shared" si="40"/>
        <v>821</v>
      </c>
      <c r="E108" s="6"/>
      <c r="F108" s="6"/>
      <c r="G108" s="6"/>
      <c r="H108" s="6"/>
      <c r="I108" s="6"/>
      <c r="J108" s="58">
        <f>SUM(J$96:J107)/$F$94</f>
        <v>214.79183798700967</v>
      </c>
    </row>
    <row r="109" spans="1:10" hidden="1" outlineLevel="1" x14ac:dyDescent="0.25">
      <c r="A109" s="166" t="s">
        <v>21</v>
      </c>
      <c r="B109" s="8" t="s">
        <v>95</v>
      </c>
      <c r="C109" s="21">
        <f t="shared" si="40"/>
        <v>821</v>
      </c>
      <c r="E109" s="6"/>
      <c r="F109" s="6"/>
      <c r="G109" s="6"/>
      <c r="H109" s="6"/>
      <c r="I109" s="6"/>
      <c r="J109" s="58">
        <f>SUM(J$96:J108)/$F$94</f>
        <v>215.05346020136653</v>
      </c>
    </row>
    <row r="110" spans="1:10" hidden="1" outlineLevel="1" x14ac:dyDescent="0.25">
      <c r="A110" s="166" t="s">
        <v>21</v>
      </c>
      <c r="B110" s="8" t="s">
        <v>95</v>
      </c>
      <c r="C110" s="21">
        <f t="shared" si="40"/>
        <v>821</v>
      </c>
      <c r="E110" s="6"/>
      <c r="F110" s="6"/>
      <c r="G110" s="6"/>
      <c r="H110" s="6"/>
      <c r="I110" s="6"/>
      <c r="J110" s="58">
        <f>SUM(J$96:J109)/$F$94</f>
        <v>215.31540107859109</v>
      </c>
    </row>
    <row r="111" spans="1:10" hidden="1" outlineLevel="1" x14ac:dyDescent="0.25">
      <c r="A111" s="166" t="s">
        <v>21</v>
      </c>
      <c r="B111" s="8" t="s">
        <v>95</v>
      </c>
      <c r="C111" s="21">
        <f t="shared" si="40"/>
        <v>821</v>
      </c>
      <c r="E111" s="6"/>
      <c r="F111" s="6"/>
      <c r="G111" s="6"/>
      <c r="H111" s="6"/>
      <c r="I111" s="6"/>
      <c r="J111" s="58">
        <f>SUM(J$96:J110)/$F$94</f>
        <v>215.57766100682323</v>
      </c>
    </row>
    <row r="112" spans="1:10" hidden="1" outlineLevel="1" x14ac:dyDescent="0.25">
      <c r="A112" s="166" t="s">
        <v>21</v>
      </c>
      <c r="B112" s="8" t="s">
        <v>95</v>
      </c>
      <c r="C112" s="21">
        <f t="shared" si="40"/>
        <v>821</v>
      </c>
      <c r="E112" s="6"/>
      <c r="F112" s="6"/>
      <c r="G112" s="6"/>
      <c r="H112" s="6"/>
      <c r="I112" s="6"/>
      <c r="J112" s="58">
        <f>SUM(J$96:J111)/$F$94</f>
        <v>215.84024037467563</v>
      </c>
    </row>
    <row r="113" spans="1:10" hidden="1" outlineLevel="1" x14ac:dyDescent="0.25">
      <c r="A113" s="166" t="s">
        <v>21</v>
      </c>
      <c r="B113" s="8" t="s">
        <v>95</v>
      </c>
      <c r="C113" s="21">
        <f t="shared" si="40"/>
        <v>821</v>
      </c>
      <c r="E113" s="6"/>
      <c r="F113" s="6"/>
      <c r="G113" s="6"/>
      <c r="H113" s="6"/>
      <c r="I113" s="6"/>
      <c r="J113" s="58">
        <f>SUM(J$96:J112)/$F$94</f>
        <v>216.10313957123432</v>
      </c>
    </row>
    <row r="114" spans="1:10" hidden="1" outlineLevel="1" x14ac:dyDescent="0.25">
      <c r="A114" s="166" t="s">
        <v>21</v>
      </c>
      <c r="B114" s="8" t="s">
        <v>95</v>
      </c>
      <c r="C114" s="21">
        <f t="shared" si="40"/>
        <v>821</v>
      </c>
      <c r="E114" s="6"/>
      <c r="F114" s="6"/>
      <c r="G114" s="6"/>
      <c r="H114" s="6"/>
      <c r="I114" s="6"/>
      <c r="J114" s="58">
        <f>SUM(J$96:J113)/$F$94</f>
        <v>216.3663589860592</v>
      </c>
    </row>
    <row r="115" spans="1:10" hidden="1" outlineLevel="1" x14ac:dyDescent="0.25">
      <c r="A115" s="166" t="s">
        <v>21</v>
      </c>
      <c r="B115" s="8" t="s">
        <v>95</v>
      </c>
      <c r="C115" s="21">
        <f t="shared" si="40"/>
        <v>821</v>
      </c>
      <c r="E115" s="6"/>
      <c r="F115" s="6"/>
      <c r="G115" s="6"/>
      <c r="H115" s="6"/>
      <c r="I115" s="6"/>
      <c r="J115" s="58">
        <f>SUM(J$96:J114)/$F$94</f>
        <v>216.62989900918475</v>
      </c>
    </row>
    <row r="116" spans="1:10" hidden="1" outlineLevel="1" x14ac:dyDescent="0.25">
      <c r="A116" s="166" t="s">
        <v>21</v>
      </c>
      <c r="B116" s="8" t="s">
        <v>95</v>
      </c>
      <c r="C116" s="21">
        <f t="shared" si="40"/>
        <v>821</v>
      </c>
      <c r="E116" s="6"/>
      <c r="F116" s="6"/>
      <c r="G116" s="6"/>
      <c r="H116" s="6"/>
      <c r="I116" s="6"/>
      <c r="J116" s="58">
        <f>SUM(J$96:J115)/$F$94</f>
        <v>216.89376003112042</v>
      </c>
    </row>
    <row r="117" spans="1:10" hidden="1" outlineLevel="1" x14ac:dyDescent="0.25">
      <c r="A117" s="166" t="s">
        <v>21</v>
      </c>
      <c r="B117" s="8" t="s">
        <v>95</v>
      </c>
      <c r="C117" s="21">
        <f t="shared" si="40"/>
        <v>821</v>
      </c>
      <c r="E117" s="6"/>
      <c r="F117" s="6"/>
      <c r="G117" s="6"/>
      <c r="H117" s="6"/>
      <c r="I117" s="6"/>
      <c r="J117" s="58">
        <f>SUM(J$96:J116)/$F$94</f>
        <v>217.15794244285138</v>
      </c>
    </row>
    <row r="118" spans="1:10" hidden="1" outlineLevel="1" x14ac:dyDescent="0.25">
      <c r="A118" s="166" t="s">
        <v>21</v>
      </c>
      <c r="B118" s="8" t="s">
        <v>95</v>
      </c>
      <c r="C118" s="21">
        <f t="shared" si="40"/>
        <v>821</v>
      </c>
      <c r="E118" s="6"/>
      <c r="F118" s="6"/>
      <c r="G118" s="6"/>
      <c r="H118" s="6"/>
      <c r="I118" s="6"/>
      <c r="J118" s="58">
        <f>SUM(J$96:J117)/$F$94</f>
        <v>217.42244663583904</v>
      </c>
    </row>
    <row r="119" spans="1:10" hidden="1" outlineLevel="1" x14ac:dyDescent="0.25">
      <c r="A119" s="166" t="s">
        <v>21</v>
      </c>
      <c r="B119" s="8" t="s">
        <v>95</v>
      </c>
      <c r="C119" s="21">
        <f t="shared" si="40"/>
        <v>821</v>
      </c>
      <c r="E119" s="6"/>
      <c r="F119" s="6"/>
      <c r="G119" s="6"/>
      <c r="H119" s="6"/>
      <c r="I119" s="6"/>
      <c r="J119" s="58">
        <f>SUM(J$96:J118)/$F$94</f>
        <v>217.68727300202156</v>
      </c>
    </row>
    <row r="120" spans="1:10" hidden="1" outlineLevel="1" x14ac:dyDescent="0.25">
      <c r="A120" s="166" t="s">
        <v>21</v>
      </c>
      <c r="B120" s="8" t="s">
        <v>95</v>
      </c>
      <c r="C120" s="21">
        <f t="shared" si="40"/>
        <v>821</v>
      </c>
      <c r="E120" s="6"/>
      <c r="F120" s="6"/>
      <c r="G120" s="6"/>
      <c r="H120" s="6"/>
      <c r="I120" s="6"/>
      <c r="J120" s="58">
        <f>SUM(J$96:J119)/$F$94</f>
        <v>217.95242193381452</v>
      </c>
    </row>
    <row r="121" spans="1:10" hidden="1" outlineLevel="1" x14ac:dyDescent="0.25">
      <c r="A121" s="166"/>
      <c r="B121" s="8" t="s">
        <v>95</v>
      </c>
      <c r="C121" s="21">
        <f>$J$94</f>
        <v>821</v>
      </c>
      <c r="E121" s="6"/>
      <c r="F121" s="6"/>
      <c r="G121" s="6"/>
      <c r="H121" s="6"/>
      <c r="I121" s="6"/>
      <c r="J121" s="58">
        <f>SUM(J$96:J120)/$F$94</f>
        <v>218.21789382411148</v>
      </c>
    </row>
    <row r="122" spans="1:10" collapsed="1" x14ac:dyDescent="0.25"/>
    <row r="123" spans="1:10" ht="18.75" x14ac:dyDescent="0.3">
      <c r="A123" s="339"/>
      <c r="B123" s="339"/>
      <c r="C123" s="339"/>
      <c r="D123" s="339"/>
      <c r="E123" s="112" t="s">
        <v>54</v>
      </c>
      <c r="F123" s="50">
        <f>J123-H123</f>
        <v>821</v>
      </c>
      <c r="G123" s="164" t="s">
        <v>97</v>
      </c>
      <c r="H123" s="38">
        <f>H94</f>
        <v>0</v>
      </c>
      <c r="I123" s="164" t="s">
        <v>98</v>
      </c>
      <c r="J123" s="59">
        <f>J94</f>
        <v>821</v>
      </c>
    </row>
    <row r="124" spans="1:10" x14ac:dyDescent="0.25">
      <c r="A124" s="166"/>
      <c r="B124" s="166" t="s">
        <v>7</v>
      </c>
      <c r="C124" s="166" t="s">
        <v>47</v>
      </c>
      <c r="D124" s="166" t="s">
        <v>24</v>
      </c>
      <c r="E124" s="166" t="s">
        <v>49</v>
      </c>
      <c r="F124" s="166" t="s">
        <v>50</v>
      </c>
      <c r="G124" s="166" t="s">
        <v>50</v>
      </c>
      <c r="H124" s="166" t="s">
        <v>51</v>
      </c>
      <c r="I124" s="166" t="s">
        <v>52</v>
      </c>
      <c r="J124" s="16" t="s">
        <v>53</v>
      </c>
    </row>
    <row r="125" spans="1:10" x14ac:dyDescent="0.25">
      <c r="A125" s="166"/>
      <c r="B125" s="8" t="s">
        <v>96</v>
      </c>
      <c r="C125" s="12">
        <f>$H123</f>
        <v>0</v>
      </c>
      <c r="D125" s="12"/>
      <c r="E125" s="327">
        <f>IF(C126=C125,(C126-C125)/2, C126-C125)</f>
        <v>122.2</v>
      </c>
      <c r="F125" s="327">
        <f t="shared" ref="F125" si="41">E125+D125</f>
        <v>122.2</v>
      </c>
      <c r="G125" s="327">
        <f>IF(C126&gt;=J123,D126,0)</f>
        <v>0</v>
      </c>
      <c r="H125" s="13">
        <f>(G125+F125)/2</f>
        <v>61.1</v>
      </c>
      <c r="I125" s="13">
        <f>E125</f>
        <v>122.2</v>
      </c>
      <c r="J125" s="17">
        <f>H125*I125</f>
        <v>7466.42</v>
      </c>
    </row>
    <row r="126" spans="1:10" x14ac:dyDescent="0.25">
      <c r="A126" s="166" t="s">
        <v>99</v>
      </c>
      <c r="B126" s="165" t="s">
        <v>392</v>
      </c>
      <c r="C126" s="167">
        <v>122.2</v>
      </c>
      <c r="D126" s="165">
        <v>0</v>
      </c>
      <c r="E126" s="24">
        <f t="shared" ref="E126:E131" si="42">IF(C127=0,"",(C127-C126)/2)</f>
        <v>34.050000000000004</v>
      </c>
      <c r="F126" s="24">
        <f>E126+D126</f>
        <v>34.050000000000004</v>
      </c>
      <c r="G126" s="24">
        <f>E126+D127</f>
        <v>34.050000000000004</v>
      </c>
      <c r="H126" s="24">
        <f>((G126+F126)/2)/2</f>
        <v>17.025000000000002</v>
      </c>
      <c r="I126" s="24">
        <f>E126*2</f>
        <v>68.100000000000009</v>
      </c>
      <c r="J126" s="25">
        <f>H126*I126</f>
        <v>1159.4025000000004</v>
      </c>
    </row>
    <row r="127" spans="1:10" x14ac:dyDescent="0.25">
      <c r="A127" s="166" t="s">
        <v>99</v>
      </c>
      <c r="B127" s="164" t="s">
        <v>393</v>
      </c>
      <c r="C127" s="164">
        <v>190.3</v>
      </c>
      <c r="D127" s="165">
        <v>0</v>
      </c>
      <c r="E127" s="24">
        <f t="shared" si="42"/>
        <v>70.549999999999983</v>
      </c>
      <c r="F127" s="24">
        <f>E127+D127</f>
        <v>70.549999999999983</v>
      </c>
      <c r="G127" s="24">
        <f t="shared" ref="G127:G133" si="43">E127+D128</f>
        <v>70.549999999999983</v>
      </c>
      <c r="H127" s="24">
        <f t="shared" ref="H127:H135" si="44">((G127+F127)/2)/2</f>
        <v>35.274999999999991</v>
      </c>
      <c r="I127" s="24">
        <f t="shared" ref="I127:I135" si="45">E127*2</f>
        <v>141.09999999999997</v>
      </c>
      <c r="J127" s="25">
        <f t="shared" ref="J127:J135" si="46">H127*I127</f>
        <v>4977.302499999998</v>
      </c>
    </row>
    <row r="128" spans="1:10" x14ac:dyDescent="0.25">
      <c r="A128" s="166" t="s">
        <v>99</v>
      </c>
      <c r="B128" s="164" t="s">
        <v>394</v>
      </c>
      <c r="C128" s="164">
        <v>331.4</v>
      </c>
      <c r="D128" s="164">
        <v>0</v>
      </c>
      <c r="E128" s="24">
        <f t="shared" si="42"/>
        <v>41.650000000000006</v>
      </c>
      <c r="F128" s="24">
        <f>E128+D128</f>
        <v>41.650000000000006</v>
      </c>
      <c r="G128" s="24">
        <f t="shared" si="43"/>
        <v>41.650000000000006</v>
      </c>
      <c r="H128" s="24">
        <f t="shared" si="44"/>
        <v>20.825000000000003</v>
      </c>
      <c r="I128" s="24">
        <f t="shared" si="45"/>
        <v>83.300000000000011</v>
      </c>
      <c r="J128" s="25">
        <f t="shared" si="46"/>
        <v>1734.7225000000005</v>
      </c>
    </row>
    <row r="129" spans="1:10" x14ac:dyDescent="0.25">
      <c r="A129" s="166" t="s">
        <v>99</v>
      </c>
      <c r="B129" s="164" t="s">
        <v>395</v>
      </c>
      <c r="C129" s="164">
        <v>414.7</v>
      </c>
      <c r="D129" s="165">
        <v>0</v>
      </c>
      <c r="E129" s="24">
        <f t="shared" si="42"/>
        <v>22.900000000000006</v>
      </c>
      <c r="F129" s="24">
        <f>E129+D129</f>
        <v>22.900000000000006</v>
      </c>
      <c r="G129" s="24">
        <f t="shared" si="43"/>
        <v>22.900000000000006</v>
      </c>
      <c r="H129" s="24">
        <f t="shared" si="44"/>
        <v>11.450000000000003</v>
      </c>
      <c r="I129" s="24">
        <f t="shared" si="45"/>
        <v>45.800000000000011</v>
      </c>
      <c r="J129" s="25">
        <f t="shared" si="46"/>
        <v>524.41000000000031</v>
      </c>
    </row>
    <row r="130" spans="1:10" x14ac:dyDescent="0.25">
      <c r="A130" s="166" t="s">
        <v>99</v>
      </c>
      <c r="B130" s="164" t="s">
        <v>396</v>
      </c>
      <c r="C130" s="164">
        <v>460.5</v>
      </c>
      <c r="D130" s="165">
        <v>0</v>
      </c>
      <c r="E130" s="24">
        <f t="shared" si="42"/>
        <v>9.75</v>
      </c>
      <c r="F130" s="24">
        <f>E130+D130</f>
        <v>9.75</v>
      </c>
      <c r="G130" s="24">
        <f t="shared" si="43"/>
        <v>9.75</v>
      </c>
      <c r="H130" s="24">
        <f t="shared" si="44"/>
        <v>4.875</v>
      </c>
      <c r="I130" s="24">
        <f t="shared" si="45"/>
        <v>19.5</v>
      </c>
      <c r="J130" s="25">
        <f t="shared" si="46"/>
        <v>95.0625</v>
      </c>
    </row>
    <row r="131" spans="1:10" x14ac:dyDescent="0.25">
      <c r="A131" s="166" t="s">
        <v>99</v>
      </c>
      <c r="B131" s="164" t="s">
        <v>397</v>
      </c>
      <c r="C131" s="164">
        <v>480</v>
      </c>
      <c r="D131" s="165">
        <v>0</v>
      </c>
      <c r="E131" s="24">
        <f t="shared" si="42"/>
        <v>58</v>
      </c>
      <c r="F131" s="24">
        <f t="shared" ref="F131:F135" si="47">E131+D131</f>
        <v>58</v>
      </c>
      <c r="G131" s="24">
        <f t="shared" si="43"/>
        <v>58</v>
      </c>
      <c r="H131" s="24">
        <f t="shared" si="44"/>
        <v>29</v>
      </c>
      <c r="I131" s="24">
        <f t="shared" si="45"/>
        <v>116</v>
      </c>
      <c r="J131" s="25">
        <f t="shared" si="46"/>
        <v>3364</v>
      </c>
    </row>
    <row r="132" spans="1:10" x14ac:dyDescent="0.25">
      <c r="A132" s="166" t="s">
        <v>99</v>
      </c>
      <c r="B132" s="165" t="s">
        <v>398</v>
      </c>
      <c r="C132" s="164">
        <v>596</v>
      </c>
      <c r="D132" s="164">
        <v>0</v>
      </c>
      <c r="E132" s="24">
        <f>IF(C133=0,"",(C133-C132)/2)</f>
        <v>46.699999999999989</v>
      </c>
      <c r="F132" s="24">
        <f t="shared" si="47"/>
        <v>46.699999999999989</v>
      </c>
      <c r="G132" s="24">
        <f t="shared" si="43"/>
        <v>46.699999999999989</v>
      </c>
      <c r="H132" s="24">
        <f t="shared" si="44"/>
        <v>23.349999999999994</v>
      </c>
      <c r="I132" s="24">
        <f t="shared" si="45"/>
        <v>93.399999999999977</v>
      </c>
      <c r="J132" s="25">
        <f t="shared" si="46"/>
        <v>2180.889999999999</v>
      </c>
    </row>
    <row r="133" spans="1:10" x14ac:dyDescent="0.25">
      <c r="A133" s="166" t="s">
        <v>99</v>
      </c>
      <c r="B133" s="165" t="s">
        <v>399</v>
      </c>
      <c r="C133" s="164">
        <v>689.4</v>
      </c>
      <c r="D133" s="164">
        <v>0</v>
      </c>
      <c r="E133" s="24">
        <f t="shared" ref="E133" si="48">IF(C134=0,"",(C134-C133)/2)</f>
        <v>28.300000000000011</v>
      </c>
      <c r="F133" s="24">
        <f t="shared" si="47"/>
        <v>28.300000000000011</v>
      </c>
      <c r="G133" s="24">
        <f t="shared" si="43"/>
        <v>28.300000000000011</v>
      </c>
      <c r="H133" s="24">
        <f t="shared" si="44"/>
        <v>14.150000000000006</v>
      </c>
      <c r="I133" s="24">
        <f t="shared" si="45"/>
        <v>56.600000000000023</v>
      </c>
      <c r="J133" s="25">
        <f t="shared" si="46"/>
        <v>800.89000000000067</v>
      </c>
    </row>
    <row r="134" spans="1:10" x14ac:dyDescent="0.25">
      <c r="A134" s="166" t="s">
        <v>99</v>
      </c>
      <c r="B134" s="165" t="s">
        <v>400</v>
      </c>
      <c r="C134" s="164">
        <v>746</v>
      </c>
      <c r="D134" s="164">
        <v>0</v>
      </c>
      <c r="E134" s="24">
        <f>IF(C135=0,"",(C135-C134)/2)</f>
        <v>20.649999999999977</v>
      </c>
      <c r="F134" s="24">
        <f t="shared" si="47"/>
        <v>20.649999999999977</v>
      </c>
      <c r="G134" s="24">
        <f>E134+D135</f>
        <v>20.649999999999977</v>
      </c>
      <c r="H134" s="24">
        <f t="shared" si="44"/>
        <v>10.324999999999989</v>
      </c>
      <c r="I134" s="24">
        <f t="shared" si="45"/>
        <v>41.299999999999955</v>
      </c>
      <c r="J134" s="25">
        <f t="shared" si="46"/>
        <v>426.42249999999905</v>
      </c>
    </row>
    <row r="135" spans="1:10" x14ac:dyDescent="0.25">
      <c r="A135" s="166" t="s">
        <v>99</v>
      </c>
      <c r="B135" s="165" t="s">
        <v>401</v>
      </c>
      <c r="C135" s="164">
        <v>787.3</v>
      </c>
      <c r="D135" s="164">
        <v>0</v>
      </c>
      <c r="E135" s="24">
        <f t="shared" ref="E135" si="49">IF(C136=0,"",(C136-C135)/2)</f>
        <v>17.150000000000034</v>
      </c>
      <c r="F135" s="24">
        <f t="shared" si="47"/>
        <v>17.150000000000034</v>
      </c>
      <c r="G135" s="24">
        <f t="shared" ref="G135" si="50">E135+D136</f>
        <v>17.150000000000034</v>
      </c>
      <c r="H135" s="24">
        <f t="shared" si="44"/>
        <v>8.5750000000000171</v>
      </c>
      <c r="I135" s="24">
        <f t="shared" si="45"/>
        <v>34.300000000000068</v>
      </c>
      <c r="J135" s="25">
        <f t="shared" si="46"/>
        <v>294.1225000000012</v>
      </c>
    </row>
    <row r="136" spans="1:10" x14ac:dyDescent="0.25">
      <c r="A136" s="166" t="s">
        <v>99</v>
      </c>
      <c r="B136" s="165" t="s">
        <v>402</v>
      </c>
      <c r="C136" s="164">
        <v>821.6</v>
      </c>
      <c r="D136" s="164">
        <v>0</v>
      </c>
      <c r="E136" s="13">
        <f t="shared" ref="E136" si="51">IF(C137=C136,(C137-C136)/2,C137-C136)</f>
        <v>-0.60000000000002274</v>
      </c>
      <c r="F136" s="13">
        <f t="shared" ref="F136" si="52">E136+D136</f>
        <v>-0.60000000000002274</v>
      </c>
      <c r="G136" s="13"/>
      <c r="H136" s="13">
        <f t="shared" ref="H136" si="53">(G136+F136)/2</f>
        <v>-0.30000000000001137</v>
      </c>
      <c r="I136" s="13">
        <f t="shared" ref="I136" si="54">E136</f>
        <v>-0.60000000000002274</v>
      </c>
      <c r="J136" s="17">
        <f t="shared" ref="J136" si="55">H136*I136</f>
        <v>0.18000000000001365</v>
      </c>
    </row>
    <row r="137" spans="1:10" x14ac:dyDescent="0.25">
      <c r="A137" s="166" t="s">
        <v>99</v>
      </c>
      <c r="B137" s="8" t="s">
        <v>95</v>
      </c>
      <c r="C137" s="21">
        <f t="shared" ref="C137:C139" si="56">$J$123</f>
        <v>821</v>
      </c>
      <c r="D137" s="171"/>
      <c r="E137" s="6"/>
      <c r="F137" s="6"/>
      <c r="G137" s="6"/>
      <c r="H137" s="6"/>
      <c r="I137" s="6"/>
      <c r="J137" s="58">
        <f>SUM(J$125:J136)/$F$123</f>
        <v>28.043635809987819</v>
      </c>
    </row>
    <row r="138" spans="1:10" hidden="1" outlineLevel="1" x14ac:dyDescent="0.25">
      <c r="A138" s="166" t="s">
        <v>99</v>
      </c>
      <c r="B138" s="8" t="s">
        <v>95</v>
      </c>
      <c r="C138" s="21">
        <f t="shared" si="56"/>
        <v>821</v>
      </c>
      <c r="D138" s="171"/>
      <c r="E138" s="6"/>
      <c r="F138" s="6"/>
      <c r="G138" s="6"/>
      <c r="H138" s="6"/>
      <c r="I138" s="6"/>
      <c r="J138" s="58">
        <f>SUM(J$125:J137)/$F$123</f>
        <v>28.077793709878183</v>
      </c>
    </row>
    <row r="139" spans="1:10" hidden="1" outlineLevel="1" x14ac:dyDescent="0.25">
      <c r="A139" s="166" t="s">
        <v>99</v>
      </c>
      <c r="B139" s="8" t="s">
        <v>95</v>
      </c>
      <c r="C139" s="21">
        <f t="shared" si="56"/>
        <v>821</v>
      </c>
      <c r="D139" s="171"/>
      <c r="E139" s="6"/>
      <c r="F139" s="6"/>
      <c r="G139" s="6"/>
      <c r="H139" s="6"/>
      <c r="I139" s="6"/>
      <c r="J139" s="58">
        <f>SUM(J$125:J138)/$F$123</f>
        <v>28.111993215005928</v>
      </c>
    </row>
    <row r="140" spans="1:10" hidden="1" outlineLevel="1" x14ac:dyDescent="0.25">
      <c r="A140" s="166" t="s">
        <v>99</v>
      </c>
      <c r="B140" s="8" t="s">
        <v>95</v>
      </c>
      <c r="C140" s="21">
        <f t="shared" ref="C140:C149" si="57">$J$123</f>
        <v>821</v>
      </c>
      <c r="E140" s="6"/>
      <c r="F140" s="6"/>
      <c r="G140" s="6"/>
      <c r="H140" s="6"/>
      <c r="I140" s="6"/>
      <c r="J140" s="58">
        <f>SUM(J$125:J139)/$F$123</f>
        <v>28.146234376047349</v>
      </c>
    </row>
    <row r="141" spans="1:10" hidden="1" outlineLevel="1" x14ac:dyDescent="0.25">
      <c r="A141" s="166" t="s">
        <v>99</v>
      </c>
      <c r="B141" s="8" t="s">
        <v>95</v>
      </c>
      <c r="C141" s="21">
        <f t="shared" si="57"/>
        <v>821</v>
      </c>
      <c r="E141" s="6"/>
      <c r="F141" s="6"/>
      <c r="G141" s="6"/>
      <c r="H141" s="6"/>
      <c r="I141" s="6"/>
      <c r="J141" s="58">
        <f>SUM(J$125:J140)/$F$123</f>
        <v>28.180517243740464</v>
      </c>
    </row>
    <row r="142" spans="1:10" hidden="1" outlineLevel="1" x14ac:dyDescent="0.25">
      <c r="A142" s="166" t="s">
        <v>99</v>
      </c>
      <c r="B142" s="8" t="s">
        <v>95</v>
      </c>
      <c r="C142" s="21">
        <f t="shared" si="57"/>
        <v>821</v>
      </c>
      <c r="E142" s="6"/>
      <c r="F142" s="6"/>
      <c r="G142" s="6"/>
      <c r="H142" s="6"/>
      <c r="I142" s="6"/>
      <c r="J142" s="58">
        <f>SUM(J$125:J141)/$F$123</f>
        <v>28.214841868885095</v>
      </c>
    </row>
    <row r="143" spans="1:10" hidden="1" outlineLevel="1" x14ac:dyDescent="0.25">
      <c r="A143" s="166" t="s">
        <v>99</v>
      </c>
      <c r="B143" s="8" t="s">
        <v>95</v>
      </c>
      <c r="C143" s="21">
        <f t="shared" si="57"/>
        <v>821</v>
      </c>
      <c r="E143" s="6"/>
      <c r="F143" s="6"/>
      <c r="G143" s="6"/>
      <c r="H143" s="6"/>
      <c r="I143" s="6"/>
      <c r="J143" s="58">
        <f>SUM(J$125:J142)/$F$123</f>
        <v>28.249208302342932</v>
      </c>
    </row>
    <row r="144" spans="1:10" hidden="1" outlineLevel="1" x14ac:dyDescent="0.25">
      <c r="A144" s="166" t="s">
        <v>99</v>
      </c>
      <c r="B144" s="8" t="s">
        <v>95</v>
      </c>
      <c r="C144" s="21">
        <f t="shared" si="57"/>
        <v>821</v>
      </c>
      <c r="E144" s="6"/>
      <c r="F144" s="6"/>
      <c r="G144" s="6"/>
      <c r="H144" s="6"/>
      <c r="I144" s="6"/>
      <c r="J144" s="58">
        <f>SUM(J$125:J143)/$F$123</f>
        <v>28.283616595037625</v>
      </c>
    </row>
    <row r="145" spans="1:10" hidden="1" outlineLevel="1" x14ac:dyDescent="0.25">
      <c r="A145" s="166" t="s">
        <v>99</v>
      </c>
      <c r="B145" s="8" t="s">
        <v>95</v>
      </c>
      <c r="C145" s="21">
        <f t="shared" si="57"/>
        <v>821</v>
      </c>
      <c r="E145" s="6"/>
      <c r="F145" s="6"/>
      <c r="G145" s="6"/>
      <c r="H145" s="6"/>
      <c r="I145" s="6"/>
      <c r="J145" s="58">
        <f>SUM(J$125:J144)/$F$123</f>
        <v>28.318066797954845</v>
      </c>
    </row>
    <row r="146" spans="1:10" hidden="1" outlineLevel="1" x14ac:dyDescent="0.25">
      <c r="A146" s="166" t="s">
        <v>99</v>
      </c>
      <c r="B146" s="8" t="s">
        <v>95</v>
      </c>
      <c r="C146" s="21">
        <f t="shared" si="57"/>
        <v>821</v>
      </c>
      <c r="E146" s="6"/>
      <c r="F146" s="6"/>
      <c r="G146" s="6"/>
      <c r="H146" s="6"/>
      <c r="I146" s="6"/>
      <c r="J146" s="58">
        <f>SUM(J$125:J145)/$F$123</f>
        <v>28.352558962142368</v>
      </c>
    </row>
    <row r="147" spans="1:10" hidden="1" outlineLevel="1" x14ac:dyDescent="0.25">
      <c r="A147" s="166" t="s">
        <v>99</v>
      </c>
      <c r="B147" s="8" t="s">
        <v>95</v>
      </c>
      <c r="C147" s="21">
        <f t="shared" si="57"/>
        <v>821</v>
      </c>
      <c r="E147" s="6"/>
      <c r="F147" s="6"/>
      <c r="G147" s="6"/>
      <c r="H147" s="6"/>
      <c r="I147" s="6"/>
      <c r="J147" s="58">
        <f>SUM(J$125:J146)/$F$123</f>
        <v>28.387093138710139</v>
      </c>
    </row>
    <row r="148" spans="1:10" hidden="1" outlineLevel="1" x14ac:dyDescent="0.25">
      <c r="A148" s="166" t="s">
        <v>99</v>
      </c>
      <c r="B148" s="8" t="s">
        <v>95</v>
      </c>
      <c r="C148" s="21">
        <f t="shared" si="57"/>
        <v>821</v>
      </c>
      <c r="E148" s="6"/>
      <c r="F148" s="6"/>
      <c r="G148" s="6"/>
      <c r="H148" s="6"/>
      <c r="I148" s="6"/>
      <c r="J148" s="58">
        <f>SUM(J$125:J147)/$F$123</f>
        <v>28.421669378830373</v>
      </c>
    </row>
    <row r="149" spans="1:10" hidden="1" outlineLevel="1" x14ac:dyDescent="0.25">
      <c r="A149" s="166" t="s">
        <v>99</v>
      </c>
      <c r="B149" s="8" t="s">
        <v>95</v>
      </c>
      <c r="C149" s="21">
        <f t="shared" si="57"/>
        <v>821</v>
      </c>
      <c r="E149" s="6"/>
      <c r="F149" s="6"/>
      <c r="G149" s="6"/>
      <c r="H149" s="6"/>
      <c r="I149" s="6"/>
      <c r="J149" s="58">
        <f>SUM(J$125:J148)/$F$123</f>
        <v>28.456287733737593</v>
      </c>
    </row>
    <row r="150" spans="1:10" hidden="1" outlineLevel="1" x14ac:dyDescent="0.25">
      <c r="A150" s="166"/>
      <c r="B150" s="8" t="s">
        <v>95</v>
      </c>
      <c r="C150" s="21">
        <f>$J$123</f>
        <v>821</v>
      </c>
      <c r="E150" s="6"/>
      <c r="F150" s="6"/>
      <c r="G150" s="6"/>
      <c r="H150" s="6"/>
      <c r="I150" s="6"/>
      <c r="J150" s="58">
        <f>SUM(J$125:J149)/$F$123</f>
        <v>28.49094825472875</v>
      </c>
    </row>
    <row r="151" spans="1:10" collapsed="1" x14ac:dyDescent="0.25"/>
    <row r="152" spans="1:10" ht="18.75" x14ac:dyDescent="0.3">
      <c r="A152" s="339"/>
      <c r="B152" s="339"/>
      <c r="C152" s="339"/>
      <c r="D152" s="339"/>
      <c r="E152" s="112" t="s">
        <v>54</v>
      </c>
      <c r="F152" s="168">
        <f>J152-H152</f>
        <v>821</v>
      </c>
      <c r="G152" s="164" t="s">
        <v>97</v>
      </c>
      <c r="H152" s="38">
        <f>H123</f>
        <v>0</v>
      </c>
      <c r="I152" s="164" t="s">
        <v>98</v>
      </c>
      <c r="J152" s="59">
        <f>J123</f>
        <v>821</v>
      </c>
    </row>
    <row r="153" spans="1:10" x14ac:dyDescent="0.25">
      <c r="A153" s="166"/>
      <c r="B153" s="166" t="s">
        <v>7</v>
      </c>
      <c r="C153" s="166" t="s">
        <v>47</v>
      </c>
      <c r="D153" s="166" t="s">
        <v>24</v>
      </c>
      <c r="E153" s="166" t="s">
        <v>49</v>
      </c>
      <c r="F153" s="166" t="s">
        <v>50</v>
      </c>
      <c r="G153" s="166" t="s">
        <v>50</v>
      </c>
      <c r="H153" s="166" t="s">
        <v>51</v>
      </c>
      <c r="I153" s="166" t="s">
        <v>52</v>
      </c>
      <c r="J153" s="16" t="s">
        <v>53</v>
      </c>
    </row>
    <row r="154" spans="1:10" x14ac:dyDescent="0.25">
      <c r="A154" s="166"/>
      <c r="B154" s="8" t="s">
        <v>96</v>
      </c>
      <c r="C154" s="12">
        <f>$H152</f>
        <v>0</v>
      </c>
      <c r="D154" s="12"/>
      <c r="E154" s="327">
        <f>IF(C155=C154,(C155-C154)/2, C155-C154)</f>
        <v>331.4</v>
      </c>
      <c r="F154" s="327">
        <f t="shared" ref="F154" si="58">E154+D154</f>
        <v>331.4</v>
      </c>
      <c r="G154" s="327">
        <f>IF(C155&gt;=J152,D155,0)</f>
        <v>0</v>
      </c>
      <c r="H154" s="13">
        <f>(G154+F154)/2</f>
        <v>165.7</v>
      </c>
      <c r="I154" s="13">
        <f>E154</f>
        <v>331.4</v>
      </c>
      <c r="J154" s="17">
        <f>H154*I154</f>
        <v>54912.979999999996</v>
      </c>
    </row>
    <row r="155" spans="1:10" x14ac:dyDescent="0.25">
      <c r="A155" s="166" t="s">
        <v>274</v>
      </c>
      <c r="B155" s="165" t="s">
        <v>387</v>
      </c>
      <c r="C155" s="167">
        <v>331.4</v>
      </c>
      <c r="D155" s="165">
        <v>0</v>
      </c>
      <c r="E155" s="24">
        <f t="shared" ref="E155" si="59">IF(C156=0,"",(C156-C155)/2)</f>
        <v>11.050000000000011</v>
      </c>
      <c r="F155" s="24">
        <f>E155+D155</f>
        <v>11.050000000000011</v>
      </c>
      <c r="G155" s="24">
        <f>E155+D156</f>
        <v>11.050000000000011</v>
      </c>
      <c r="H155" s="24">
        <f>((G155+F155)/2)/2</f>
        <v>5.5250000000000057</v>
      </c>
      <c r="I155" s="24">
        <f>E155*2</f>
        <v>22.100000000000023</v>
      </c>
      <c r="J155" s="25">
        <f>H155*I155</f>
        <v>122.10250000000025</v>
      </c>
    </row>
    <row r="156" spans="1:10" x14ac:dyDescent="0.25">
      <c r="A156" s="166" t="s">
        <v>274</v>
      </c>
      <c r="B156" s="164" t="s">
        <v>391</v>
      </c>
      <c r="C156" s="164">
        <v>353.5</v>
      </c>
      <c r="D156" s="165">
        <v>0</v>
      </c>
      <c r="E156" s="13">
        <f t="shared" ref="E156" si="60">IF(C157=C156,(C157-C156)/2,C157-C156)</f>
        <v>467.5</v>
      </c>
      <c r="F156" s="13">
        <f t="shared" ref="F156" si="61">E156+D156</f>
        <v>467.5</v>
      </c>
      <c r="G156" s="13"/>
      <c r="H156" s="13">
        <f t="shared" ref="H156" si="62">(G156+F156)/2</f>
        <v>233.75</v>
      </c>
      <c r="I156" s="13">
        <f t="shared" ref="I156" si="63">E156</f>
        <v>467.5</v>
      </c>
      <c r="J156" s="17">
        <f t="shared" ref="J156" si="64">H156*I156</f>
        <v>109278.125</v>
      </c>
    </row>
    <row r="157" spans="1:10" x14ac:dyDescent="0.25">
      <c r="A157" s="166" t="s">
        <v>274</v>
      </c>
      <c r="B157" s="8" t="s">
        <v>95</v>
      </c>
      <c r="C157" s="21">
        <f t="shared" ref="C157:C178" si="65">$J$152</f>
        <v>821</v>
      </c>
      <c r="D157" s="171"/>
      <c r="E157" s="6"/>
      <c r="F157" s="6"/>
      <c r="G157" s="6"/>
      <c r="H157" s="6"/>
      <c r="I157" s="6"/>
      <c r="J157" s="58">
        <f>SUM(J$154:J156)/$F$152</f>
        <v>200.13788976857489</v>
      </c>
    </row>
    <row r="158" spans="1:10" hidden="1" outlineLevel="1" x14ac:dyDescent="0.25">
      <c r="A158" s="166" t="s">
        <v>274</v>
      </c>
      <c r="B158" s="8" t="s">
        <v>95</v>
      </c>
      <c r="C158" s="21">
        <f t="shared" si="65"/>
        <v>821</v>
      </c>
      <c r="E158" s="6"/>
      <c r="F158" s="6"/>
      <c r="G158" s="6"/>
      <c r="H158" s="6"/>
      <c r="I158" s="6"/>
      <c r="J158" s="58">
        <f>SUM(J$154:J157)/$F$152</f>
        <v>200.38166308132591</v>
      </c>
    </row>
    <row r="159" spans="1:10" hidden="1" outlineLevel="1" x14ac:dyDescent="0.25">
      <c r="A159" s="166" t="s">
        <v>274</v>
      </c>
      <c r="B159" s="8" t="s">
        <v>95</v>
      </c>
      <c r="C159" s="21">
        <f t="shared" si="65"/>
        <v>821</v>
      </c>
      <c r="E159" s="6"/>
      <c r="F159" s="6"/>
      <c r="G159" s="6"/>
      <c r="H159" s="6"/>
      <c r="I159" s="6"/>
      <c r="J159" s="58">
        <f>SUM(J$154:J158)/$F$152</f>
        <v>200.62573331650412</v>
      </c>
    </row>
    <row r="160" spans="1:10" hidden="1" outlineLevel="1" x14ac:dyDescent="0.25">
      <c r="A160" s="166" t="s">
        <v>274</v>
      </c>
      <c r="B160" s="8" t="s">
        <v>95</v>
      </c>
      <c r="C160" s="21">
        <f t="shared" si="65"/>
        <v>821</v>
      </c>
      <c r="E160" s="6"/>
      <c r="F160" s="6"/>
      <c r="G160" s="6"/>
      <c r="H160" s="6"/>
      <c r="I160" s="6"/>
      <c r="J160" s="58">
        <f>SUM(J$154:J159)/$F$152</f>
        <v>200.87010083576905</v>
      </c>
    </row>
    <row r="161" spans="1:10" hidden="1" outlineLevel="1" x14ac:dyDescent="0.25">
      <c r="A161" s="166" t="s">
        <v>274</v>
      </c>
      <c r="B161" s="8" t="s">
        <v>95</v>
      </c>
      <c r="C161" s="21">
        <f t="shared" si="65"/>
        <v>821</v>
      </c>
      <c r="E161" s="6"/>
      <c r="F161" s="6"/>
      <c r="G161" s="6"/>
      <c r="H161" s="6"/>
      <c r="I161" s="6"/>
      <c r="J161" s="58">
        <f>SUM(J$154:J160)/$F$152</f>
        <v>201.11476600122066</v>
      </c>
    </row>
    <row r="162" spans="1:10" hidden="1" outlineLevel="1" x14ac:dyDescent="0.25">
      <c r="A162" s="166" t="s">
        <v>274</v>
      </c>
      <c r="B162" s="8" t="s">
        <v>95</v>
      </c>
      <c r="C162" s="21">
        <f t="shared" si="65"/>
        <v>821</v>
      </c>
      <c r="E162" s="6"/>
      <c r="F162" s="6"/>
      <c r="G162" s="6"/>
      <c r="H162" s="6"/>
      <c r="I162" s="6"/>
      <c r="J162" s="58">
        <f>SUM(J$154:J161)/$F$152</f>
        <v>201.35972917539996</v>
      </c>
    </row>
    <row r="163" spans="1:10" hidden="1" outlineLevel="1" x14ac:dyDescent="0.25">
      <c r="A163" s="166" t="s">
        <v>274</v>
      </c>
      <c r="B163" s="8" t="s">
        <v>95</v>
      </c>
      <c r="C163" s="21">
        <f t="shared" si="65"/>
        <v>821</v>
      </c>
      <c r="E163" s="6"/>
      <c r="F163" s="6"/>
      <c r="G163" s="6"/>
      <c r="H163" s="6"/>
      <c r="I163" s="6"/>
      <c r="J163" s="58">
        <f>SUM(J$154:J162)/$F$152</f>
        <v>201.6049907212896</v>
      </c>
    </row>
    <row r="164" spans="1:10" hidden="1" outlineLevel="1" x14ac:dyDescent="0.25">
      <c r="A164" s="166" t="s">
        <v>274</v>
      </c>
      <c r="B164" s="8" t="s">
        <v>95</v>
      </c>
      <c r="C164" s="21">
        <f t="shared" si="65"/>
        <v>821</v>
      </c>
      <c r="E164" s="6"/>
      <c r="F164" s="6"/>
      <c r="G164" s="6"/>
      <c r="H164" s="6"/>
      <c r="I164" s="6"/>
      <c r="J164" s="58">
        <f>SUM(J$154:J163)/$F$152</f>
        <v>201.85055100231435</v>
      </c>
    </row>
    <row r="165" spans="1:10" hidden="1" outlineLevel="1" x14ac:dyDescent="0.25">
      <c r="A165" s="166" t="s">
        <v>274</v>
      </c>
      <c r="B165" s="8" t="s">
        <v>95</v>
      </c>
      <c r="C165" s="21">
        <f t="shared" si="65"/>
        <v>821</v>
      </c>
      <c r="E165" s="6"/>
      <c r="F165" s="6"/>
      <c r="G165" s="6"/>
      <c r="H165" s="6"/>
      <c r="I165" s="6"/>
      <c r="J165" s="58">
        <f>SUM(J$154:J164)/$F$152</f>
        <v>202.0964103823415</v>
      </c>
    </row>
    <row r="166" spans="1:10" hidden="1" outlineLevel="1" x14ac:dyDescent="0.25">
      <c r="A166" s="166" t="s">
        <v>274</v>
      </c>
      <c r="B166" s="8" t="s">
        <v>95</v>
      </c>
      <c r="C166" s="21">
        <f t="shared" si="65"/>
        <v>821</v>
      </c>
      <c r="E166" s="6"/>
      <c r="F166" s="6"/>
      <c r="G166" s="6"/>
      <c r="H166" s="6"/>
      <c r="I166" s="6"/>
      <c r="J166" s="58">
        <f>SUM(J$154:J165)/$F$152</f>
        <v>202.34256922568176</v>
      </c>
    </row>
    <row r="167" spans="1:10" hidden="1" outlineLevel="1" x14ac:dyDescent="0.25">
      <c r="A167" s="166" t="s">
        <v>274</v>
      </c>
      <c r="B167" s="8" t="s">
        <v>95</v>
      </c>
      <c r="C167" s="21">
        <f t="shared" si="65"/>
        <v>821</v>
      </c>
      <c r="E167" s="6"/>
      <c r="F167" s="6"/>
      <c r="G167" s="6"/>
      <c r="H167" s="6"/>
      <c r="I167" s="6"/>
      <c r="J167" s="58">
        <f>SUM(J$154:J166)/$F$152</f>
        <v>202.58902789708938</v>
      </c>
    </row>
    <row r="168" spans="1:10" hidden="1" outlineLevel="1" x14ac:dyDescent="0.25">
      <c r="A168" s="166" t="s">
        <v>274</v>
      </c>
      <c r="B168" s="8" t="s">
        <v>95</v>
      </c>
      <c r="C168" s="21">
        <f t="shared" si="65"/>
        <v>821</v>
      </c>
      <c r="E168" s="6"/>
      <c r="F168" s="6"/>
      <c r="G168" s="6"/>
      <c r="H168" s="6"/>
      <c r="I168" s="6"/>
      <c r="J168" s="58">
        <f>SUM(J$154:J167)/$F$152</f>
        <v>202.83578676176305</v>
      </c>
    </row>
    <row r="169" spans="1:10" hidden="1" outlineLevel="1" x14ac:dyDescent="0.25">
      <c r="A169" s="166" t="s">
        <v>274</v>
      </c>
      <c r="B169" s="8" t="s">
        <v>95</v>
      </c>
      <c r="C169" s="21">
        <f t="shared" si="65"/>
        <v>821</v>
      </c>
      <c r="E169" s="6"/>
      <c r="F169" s="6"/>
      <c r="G169" s="6"/>
      <c r="H169" s="6"/>
      <c r="I169" s="6"/>
      <c r="J169" s="58">
        <f>SUM(J$154:J168)/$F$152</f>
        <v>203.0828461853462</v>
      </c>
    </row>
    <row r="170" spans="1:10" hidden="1" outlineLevel="1" x14ac:dyDescent="0.25">
      <c r="A170" s="166" t="s">
        <v>274</v>
      </c>
      <c r="B170" s="8" t="s">
        <v>95</v>
      </c>
      <c r="C170" s="21">
        <f t="shared" si="65"/>
        <v>821</v>
      </c>
      <c r="E170" s="6"/>
      <c r="F170" s="6"/>
      <c r="G170" s="6"/>
      <c r="H170" s="6"/>
      <c r="I170" s="6"/>
      <c r="J170" s="58">
        <f>SUM(J$154:J169)/$F$152</f>
        <v>203.33020653392762</v>
      </c>
    </row>
    <row r="171" spans="1:10" hidden="1" outlineLevel="1" x14ac:dyDescent="0.25">
      <c r="A171" s="166" t="s">
        <v>274</v>
      </c>
      <c r="B171" s="8" t="s">
        <v>95</v>
      </c>
      <c r="C171" s="21">
        <f t="shared" si="65"/>
        <v>821</v>
      </c>
      <c r="E171" s="6"/>
      <c r="F171" s="6"/>
      <c r="G171" s="6"/>
      <c r="H171" s="6"/>
      <c r="I171" s="6"/>
      <c r="J171" s="58">
        <f>SUM(J$154:J170)/$F$152</f>
        <v>203.57786817404201</v>
      </c>
    </row>
    <row r="172" spans="1:10" hidden="1" outlineLevel="1" x14ac:dyDescent="0.25">
      <c r="A172" s="166" t="s">
        <v>274</v>
      </c>
      <c r="B172" s="8" t="s">
        <v>95</v>
      </c>
      <c r="C172" s="21">
        <f t="shared" si="65"/>
        <v>821</v>
      </c>
      <c r="E172" s="6"/>
      <c r="F172" s="6"/>
      <c r="G172" s="6"/>
      <c r="H172" s="6"/>
      <c r="I172" s="6"/>
      <c r="J172" s="58">
        <f>SUM(J$154:J171)/$F$152</f>
        <v>203.82583147267056</v>
      </c>
    </row>
    <row r="173" spans="1:10" hidden="1" outlineLevel="1" x14ac:dyDescent="0.25">
      <c r="A173" s="166" t="s">
        <v>274</v>
      </c>
      <c r="B173" s="8" t="s">
        <v>95</v>
      </c>
      <c r="C173" s="21">
        <f t="shared" si="65"/>
        <v>821</v>
      </c>
      <c r="E173" s="6"/>
      <c r="F173" s="6"/>
      <c r="G173" s="6"/>
      <c r="H173" s="6"/>
      <c r="I173" s="6"/>
      <c r="J173" s="58">
        <f>SUM(J$154:J172)/$F$152</f>
        <v>204.07409679724142</v>
      </c>
    </row>
    <row r="174" spans="1:10" hidden="1" outlineLevel="1" x14ac:dyDescent="0.25">
      <c r="A174" s="166" t="s">
        <v>274</v>
      </c>
      <c r="B174" s="8" t="s">
        <v>95</v>
      </c>
      <c r="C174" s="21">
        <f t="shared" si="65"/>
        <v>821</v>
      </c>
      <c r="E174" s="6"/>
      <c r="F174" s="6"/>
      <c r="G174" s="6"/>
      <c r="H174" s="6"/>
      <c r="I174" s="6"/>
      <c r="J174" s="58">
        <f>SUM(J$154:J173)/$F$152</f>
        <v>204.32266451563027</v>
      </c>
    </row>
    <row r="175" spans="1:10" hidden="1" outlineLevel="1" x14ac:dyDescent="0.25">
      <c r="A175" s="166" t="s">
        <v>274</v>
      </c>
      <c r="B175" s="8" t="s">
        <v>95</v>
      </c>
      <c r="C175" s="21">
        <f t="shared" si="65"/>
        <v>821</v>
      </c>
      <c r="E175" s="6"/>
      <c r="F175" s="6"/>
      <c r="G175" s="6"/>
      <c r="H175" s="6"/>
      <c r="I175" s="6"/>
      <c r="J175" s="58">
        <f>SUM(J$154:J174)/$F$152</f>
        <v>204.57153499616086</v>
      </c>
    </row>
    <row r="176" spans="1:10" hidden="1" outlineLevel="1" x14ac:dyDescent="0.25">
      <c r="A176" s="166" t="s">
        <v>274</v>
      </c>
      <c r="B176" s="8" t="s">
        <v>95</v>
      </c>
      <c r="C176" s="21">
        <f t="shared" si="65"/>
        <v>821</v>
      </c>
      <c r="E176" s="6"/>
      <c r="F176" s="6"/>
      <c r="G176" s="6"/>
      <c r="H176" s="6"/>
      <c r="I176" s="6"/>
      <c r="J176" s="58">
        <f>SUM(J$154:J175)/$F$152</f>
        <v>204.82070860760564</v>
      </c>
    </row>
    <row r="177" spans="1:10" hidden="1" outlineLevel="1" x14ac:dyDescent="0.25">
      <c r="A177" s="166" t="s">
        <v>274</v>
      </c>
      <c r="B177" s="8" t="s">
        <v>95</v>
      </c>
      <c r="C177" s="21">
        <f t="shared" si="65"/>
        <v>821</v>
      </c>
      <c r="E177" s="6"/>
      <c r="F177" s="6"/>
      <c r="G177" s="6"/>
      <c r="H177" s="6"/>
      <c r="I177" s="6"/>
      <c r="J177" s="58">
        <f>SUM(J$154:J176)/$F$152</f>
        <v>205.07018571918618</v>
      </c>
    </row>
    <row r="178" spans="1:10" hidden="1" outlineLevel="1" x14ac:dyDescent="0.25">
      <c r="A178" s="166" t="s">
        <v>274</v>
      </c>
      <c r="B178" s="8" t="s">
        <v>95</v>
      </c>
      <c r="C178" s="21">
        <f t="shared" si="65"/>
        <v>821</v>
      </c>
      <c r="E178" s="6"/>
      <c r="F178" s="6"/>
      <c r="G178" s="6"/>
      <c r="H178" s="6"/>
      <c r="I178" s="6"/>
      <c r="J178" s="58">
        <f>SUM(J$154:J177)/$F$152</f>
        <v>205.31996670057373</v>
      </c>
    </row>
    <row r="179" spans="1:10" hidden="1" outlineLevel="1" x14ac:dyDescent="0.25">
      <c r="A179" s="166"/>
      <c r="B179" s="8" t="s">
        <v>95</v>
      </c>
      <c r="C179" s="21">
        <f>$J$152</f>
        <v>821</v>
      </c>
      <c r="E179" s="6"/>
      <c r="F179" s="6"/>
      <c r="G179" s="6"/>
      <c r="H179" s="6"/>
      <c r="I179" s="6"/>
      <c r="J179" s="58">
        <f>SUM(J$154:J178)/$F$152</f>
        <v>205.57005192188987</v>
      </c>
    </row>
    <row r="180" spans="1:10" collapsed="1" x14ac:dyDescent="0.25"/>
  </sheetData>
  <mergeCells count="6">
    <mergeCell ref="A7:D7"/>
    <mergeCell ref="A36:D36"/>
    <mergeCell ref="A94:D94"/>
    <mergeCell ref="A123:D123"/>
    <mergeCell ref="A152:D152"/>
    <mergeCell ref="A65:D65"/>
  </mergeCell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80"/>
  <sheetViews>
    <sheetView zoomScale="85" zoomScaleNormal="85" workbookViewId="0">
      <selection activeCell="L11" sqref="L11"/>
    </sheetView>
  </sheetViews>
  <sheetFormatPr defaultRowHeight="15" x14ac:dyDescent="0.25"/>
  <cols>
    <col min="1" max="1" width="44.85546875" customWidth="1"/>
    <col min="2" max="2" width="25.7109375" bestFit="1" customWidth="1"/>
    <col min="3" max="3" width="10.7109375" style="5" bestFit="1" customWidth="1"/>
    <col min="4" max="4" width="29.7109375" bestFit="1" customWidth="1"/>
    <col min="5" max="5" width="6.28515625" customWidth="1"/>
    <col min="6" max="6" width="5.7109375" bestFit="1" customWidth="1"/>
    <col min="7" max="7" width="25.7109375" bestFit="1" customWidth="1"/>
    <col min="8" max="8" width="3" bestFit="1" customWidth="1"/>
  </cols>
  <sheetData>
    <row r="1" spans="1:8" s="79" customFormat="1" x14ac:dyDescent="0.25">
      <c r="A1" s="346" t="s">
        <v>741</v>
      </c>
      <c r="B1" s="346"/>
      <c r="C1" s="346"/>
      <c r="D1" s="346"/>
      <c r="E1" s="346"/>
      <c r="F1" s="346"/>
      <c r="G1"/>
    </row>
    <row r="2" spans="1:8" ht="15.75" customHeight="1" x14ac:dyDescent="0.25">
      <c r="A2" s="84" t="s">
        <v>8</v>
      </c>
      <c r="B2" s="84" t="s">
        <v>740</v>
      </c>
      <c r="C2" s="84" t="s">
        <v>384</v>
      </c>
      <c r="D2" s="84" t="s">
        <v>7</v>
      </c>
      <c r="E2" s="43" t="s">
        <v>464</v>
      </c>
      <c r="F2" s="43" t="s">
        <v>465</v>
      </c>
      <c r="G2" s="79"/>
    </row>
    <row r="3" spans="1:8" x14ac:dyDescent="0.25">
      <c r="A3" s="79" t="s">
        <v>466</v>
      </c>
      <c r="B3" s="79" t="s">
        <v>467</v>
      </c>
      <c r="C3" s="233" t="s">
        <v>29</v>
      </c>
      <c r="D3" s="79" t="s">
        <v>418</v>
      </c>
      <c r="E3" s="79">
        <v>166.5</v>
      </c>
      <c r="F3" s="79">
        <v>16</v>
      </c>
      <c r="G3" s="79"/>
      <c r="H3" s="1"/>
    </row>
    <row r="4" spans="1:8" x14ac:dyDescent="0.25">
      <c r="A4" s="79" t="s">
        <v>468</v>
      </c>
      <c r="B4" s="79" t="s">
        <v>467</v>
      </c>
      <c r="C4" s="233" t="s">
        <v>29</v>
      </c>
      <c r="D4" s="79" t="s">
        <v>419</v>
      </c>
      <c r="E4" s="79">
        <v>180.7</v>
      </c>
      <c r="F4" s="79">
        <v>13.9</v>
      </c>
      <c r="G4" s="79"/>
      <c r="H4" s="1"/>
    </row>
    <row r="5" spans="1:8" x14ac:dyDescent="0.25">
      <c r="A5" s="79" t="s">
        <v>469</v>
      </c>
      <c r="B5" s="79" t="s">
        <v>467</v>
      </c>
      <c r="C5" s="233" t="s">
        <v>29</v>
      </c>
      <c r="D5" s="79" t="s">
        <v>420</v>
      </c>
      <c r="E5" s="79">
        <v>192.5</v>
      </c>
      <c r="F5" s="79">
        <v>7.8</v>
      </c>
      <c r="G5" s="79"/>
      <c r="H5" s="1"/>
    </row>
    <row r="6" spans="1:8" x14ac:dyDescent="0.25">
      <c r="A6" s="232" t="s">
        <v>677</v>
      </c>
      <c r="B6" s="232" t="s">
        <v>678</v>
      </c>
      <c r="C6" s="232" t="s">
        <v>29</v>
      </c>
      <c r="D6" s="232" t="s">
        <v>72</v>
      </c>
      <c r="E6" s="232">
        <v>219.7</v>
      </c>
      <c r="F6" s="232">
        <v>0</v>
      </c>
      <c r="G6" s="79"/>
      <c r="H6" s="1"/>
    </row>
    <row r="7" spans="1:8" x14ac:dyDescent="0.25">
      <c r="A7" s="79" t="s">
        <v>470</v>
      </c>
      <c r="B7" s="79" t="s">
        <v>467</v>
      </c>
      <c r="C7" s="233" t="s">
        <v>29</v>
      </c>
      <c r="D7" s="79" t="s">
        <v>421</v>
      </c>
      <c r="E7" s="79">
        <v>302.39999999999998</v>
      </c>
      <c r="F7" s="79">
        <v>43.3</v>
      </c>
      <c r="G7" s="79"/>
    </row>
    <row r="8" spans="1:8" x14ac:dyDescent="0.25">
      <c r="A8" s="79" t="s">
        <v>471</v>
      </c>
      <c r="B8" s="79" t="s">
        <v>467</v>
      </c>
      <c r="C8" s="233" t="s">
        <v>29</v>
      </c>
      <c r="D8" s="79" t="s">
        <v>422</v>
      </c>
      <c r="E8" s="79">
        <v>396.6</v>
      </c>
      <c r="F8" s="79">
        <v>36.5</v>
      </c>
      <c r="G8" s="79"/>
    </row>
    <row r="9" spans="1:8" s="226" customFormat="1" x14ac:dyDescent="0.25">
      <c r="A9" s="233" t="s">
        <v>679</v>
      </c>
      <c r="B9" s="233" t="s">
        <v>678</v>
      </c>
      <c r="C9" s="233" t="s">
        <v>29</v>
      </c>
      <c r="D9" s="233" t="s">
        <v>78</v>
      </c>
      <c r="E9" s="233">
        <v>424.2</v>
      </c>
      <c r="F9" s="233">
        <v>4</v>
      </c>
    </row>
    <row r="10" spans="1:8" s="226" customFormat="1" x14ac:dyDescent="0.25">
      <c r="A10" s="233" t="s">
        <v>679</v>
      </c>
      <c r="B10" s="233" t="s">
        <v>678</v>
      </c>
      <c r="C10" s="233" t="s">
        <v>29</v>
      </c>
      <c r="D10" s="233" t="s">
        <v>79</v>
      </c>
      <c r="E10" s="233">
        <v>444.7</v>
      </c>
      <c r="F10" s="233">
        <v>0</v>
      </c>
    </row>
    <row r="11" spans="1:8" s="226" customFormat="1" x14ac:dyDescent="0.25">
      <c r="A11" s="233" t="s">
        <v>680</v>
      </c>
      <c r="B11" s="233" t="s">
        <v>678</v>
      </c>
      <c r="C11" s="233" t="s">
        <v>29</v>
      </c>
      <c r="D11" s="233" t="s">
        <v>435</v>
      </c>
      <c r="E11" s="233">
        <v>481.4</v>
      </c>
      <c r="F11" s="233">
        <v>4.9000000000000004</v>
      </c>
    </row>
    <row r="12" spans="1:8" s="37" customFormat="1" hidden="1" x14ac:dyDescent="0.25">
      <c r="A12" s="37" t="s">
        <v>472</v>
      </c>
      <c r="B12" s="37" t="s">
        <v>467</v>
      </c>
      <c r="C12" s="37" t="s">
        <v>29</v>
      </c>
      <c r="D12" s="37" t="s">
        <v>423</v>
      </c>
      <c r="E12" s="37">
        <v>508.2</v>
      </c>
      <c r="F12" s="37">
        <v>31</v>
      </c>
    </row>
    <row r="13" spans="1:8" x14ac:dyDescent="0.25">
      <c r="A13" s="79" t="s">
        <v>473</v>
      </c>
      <c r="B13" s="79" t="s">
        <v>467</v>
      </c>
      <c r="C13" s="233" t="s">
        <v>29</v>
      </c>
      <c r="D13" s="79" t="s">
        <v>424</v>
      </c>
      <c r="E13" s="79">
        <v>567.1</v>
      </c>
      <c r="F13" s="79">
        <v>44.7</v>
      </c>
      <c r="G13" s="79"/>
    </row>
    <row r="14" spans="1:8" x14ac:dyDescent="0.25">
      <c r="A14" s="79" t="s">
        <v>474</v>
      </c>
      <c r="B14" s="79" t="s">
        <v>467</v>
      </c>
      <c r="C14" s="233" t="s">
        <v>29</v>
      </c>
      <c r="D14" s="79" t="s">
        <v>425</v>
      </c>
      <c r="E14" s="79">
        <v>665.3</v>
      </c>
      <c r="F14" s="79">
        <v>4</v>
      </c>
      <c r="G14" s="79"/>
    </row>
    <row r="15" spans="1:8" x14ac:dyDescent="0.25">
      <c r="A15" s="79" t="s">
        <v>475</v>
      </c>
      <c r="B15" s="79" t="s">
        <v>467</v>
      </c>
      <c r="C15" s="233" t="s">
        <v>29</v>
      </c>
      <c r="D15" s="79" t="s">
        <v>426</v>
      </c>
      <c r="E15" s="79">
        <v>721.2</v>
      </c>
      <c r="F15" s="79">
        <v>0</v>
      </c>
      <c r="G15" s="79"/>
    </row>
    <row r="16" spans="1:8" s="37" customFormat="1" hidden="1" x14ac:dyDescent="0.25">
      <c r="A16" s="37" t="s">
        <v>476</v>
      </c>
      <c r="B16" s="37" t="s">
        <v>477</v>
      </c>
      <c r="C16" s="37" t="s">
        <v>29</v>
      </c>
      <c r="D16" s="37" t="s">
        <v>427</v>
      </c>
      <c r="E16" s="37">
        <v>745</v>
      </c>
      <c r="F16" s="37">
        <v>25.5</v>
      </c>
    </row>
    <row r="17" spans="1:7" x14ac:dyDescent="0.25">
      <c r="A17" s="79" t="s">
        <v>478</v>
      </c>
      <c r="B17" s="79" t="s">
        <v>467</v>
      </c>
      <c r="C17" s="233" t="s">
        <v>29</v>
      </c>
      <c r="D17" s="79" t="s">
        <v>428</v>
      </c>
      <c r="E17" s="79">
        <v>808.5</v>
      </c>
      <c r="F17" s="79">
        <v>0</v>
      </c>
      <c r="G17" s="79"/>
    </row>
    <row r="18" spans="1:7" x14ac:dyDescent="0.25">
      <c r="A18" s="79" t="s">
        <v>479</v>
      </c>
      <c r="B18" s="79" t="s">
        <v>467</v>
      </c>
      <c r="C18" s="233" t="s">
        <v>29</v>
      </c>
      <c r="D18" s="79" t="s">
        <v>429</v>
      </c>
      <c r="E18" s="79">
        <v>881.2</v>
      </c>
      <c r="F18" s="79">
        <v>0</v>
      </c>
      <c r="G18" s="79"/>
    </row>
    <row r="19" spans="1:7" x14ac:dyDescent="0.25">
      <c r="A19" s="79" t="s">
        <v>0</v>
      </c>
      <c r="B19" s="79" t="s">
        <v>1</v>
      </c>
      <c r="C19" s="233" t="s">
        <v>29</v>
      </c>
      <c r="D19" s="79" t="s">
        <v>6</v>
      </c>
      <c r="E19" s="79">
        <v>893.2</v>
      </c>
      <c r="F19" s="79">
        <v>0</v>
      </c>
      <c r="G19" s="83"/>
    </row>
    <row r="20" spans="1:7" x14ac:dyDescent="0.25">
      <c r="A20" s="79" t="s">
        <v>2</v>
      </c>
      <c r="B20" s="79" t="s">
        <v>3</v>
      </c>
      <c r="C20" s="233" t="s">
        <v>29</v>
      </c>
      <c r="D20" s="79" t="s">
        <v>6</v>
      </c>
      <c r="E20" s="79">
        <v>985</v>
      </c>
      <c r="F20" s="79">
        <v>0</v>
      </c>
      <c r="G20" s="83"/>
    </row>
    <row r="21" spans="1:7" x14ac:dyDescent="0.25">
      <c r="A21" s="84" t="s">
        <v>8</v>
      </c>
      <c r="B21" s="84" t="s">
        <v>463</v>
      </c>
      <c r="C21" s="84" t="s">
        <v>384</v>
      </c>
      <c r="D21" s="84" t="s">
        <v>7</v>
      </c>
      <c r="E21" s="43" t="s">
        <v>464</v>
      </c>
      <c r="F21" s="43" t="s">
        <v>465</v>
      </c>
      <c r="G21" s="79"/>
    </row>
    <row r="22" spans="1:7" x14ac:dyDescent="0.25">
      <c r="A22" s="79" t="s">
        <v>480</v>
      </c>
      <c r="B22" s="79" t="s">
        <v>481</v>
      </c>
      <c r="C22" s="79" t="s">
        <v>14</v>
      </c>
      <c r="D22" s="79" t="s">
        <v>431</v>
      </c>
      <c r="E22" s="79">
        <v>166.5</v>
      </c>
      <c r="F22" s="79">
        <v>3</v>
      </c>
      <c r="G22" s="79"/>
    </row>
    <row r="23" spans="1:7" s="233" customFormat="1" x14ac:dyDescent="0.25">
      <c r="A23" s="234" t="s">
        <v>681</v>
      </c>
      <c r="B23" s="234" t="s">
        <v>682</v>
      </c>
      <c r="C23" s="234" t="s">
        <v>14</v>
      </c>
      <c r="D23" s="234" t="s">
        <v>71</v>
      </c>
      <c r="E23" s="234">
        <v>192.5</v>
      </c>
      <c r="F23" s="234">
        <v>3.3</v>
      </c>
    </row>
    <row r="24" spans="1:7" x14ac:dyDescent="0.25">
      <c r="A24" s="79" t="s">
        <v>482</v>
      </c>
      <c r="B24" s="79" t="s">
        <v>467</v>
      </c>
      <c r="C24" s="79" t="s">
        <v>14</v>
      </c>
      <c r="D24" s="79" t="s">
        <v>432</v>
      </c>
      <c r="E24" s="80">
        <v>218.20000000000002</v>
      </c>
      <c r="F24" s="79">
        <v>0</v>
      </c>
      <c r="G24" s="79"/>
    </row>
    <row r="25" spans="1:7" x14ac:dyDescent="0.25">
      <c r="A25" s="79" t="s">
        <v>483</v>
      </c>
      <c r="B25" s="79" t="s">
        <v>477</v>
      </c>
      <c r="C25" s="79" t="s">
        <v>14</v>
      </c>
      <c r="D25" s="79" t="s">
        <v>433</v>
      </c>
      <c r="E25" s="79">
        <v>235.1</v>
      </c>
      <c r="F25" s="79">
        <v>0</v>
      </c>
      <c r="G25" s="79"/>
    </row>
    <row r="26" spans="1:7" x14ac:dyDescent="0.25">
      <c r="A26" s="235" t="s">
        <v>683</v>
      </c>
      <c r="B26" s="235" t="s">
        <v>678</v>
      </c>
      <c r="C26" s="235" t="s">
        <v>14</v>
      </c>
      <c r="D26" s="235" t="s">
        <v>77</v>
      </c>
      <c r="E26" s="235">
        <v>366.6</v>
      </c>
      <c r="F26" s="235">
        <v>0</v>
      </c>
      <c r="G26" s="79"/>
    </row>
    <row r="27" spans="1:7" s="233" customFormat="1" x14ac:dyDescent="0.25">
      <c r="A27" s="79" t="s">
        <v>484</v>
      </c>
      <c r="B27" s="79" t="s">
        <v>477</v>
      </c>
      <c r="C27" s="79" t="s">
        <v>14</v>
      </c>
      <c r="D27" s="79" t="s">
        <v>434</v>
      </c>
      <c r="E27" s="79">
        <v>444</v>
      </c>
      <c r="F27" s="79">
        <v>0</v>
      </c>
    </row>
    <row r="28" spans="1:7" s="233" customFormat="1" x14ac:dyDescent="0.25">
      <c r="A28" s="79" t="s">
        <v>484</v>
      </c>
      <c r="B28" s="79" t="s">
        <v>477</v>
      </c>
      <c r="C28" s="79" t="s">
        <v>14</v>
      </c>
      <c r="D28" s="79" t="s">
        <v>435</v>
      </c>
      <c r="E28" s="79">
        <v>481.4</v>
      </c>
      <c r="F28" s="79">
        <v>4.9000000000000004</v>
      </c>
    </row>
    <row r="29" spans="1:7" s="233" customFormat="1" x14ac:dyDescent="0.25">
      <c r="A29" s="236" t="s">
        <v>684</v>
      </c>
      <c r="B29" s="236" t="s">
        <v>678</v>
      </c>
      <c r="C29" s="236" t="s">
        <v>14</v>
      </c>
      <c r="D29" s="236" t="s">
        <v>80</v>
      </c>
      <c r="E29" s="236">
        <v>491.1</v>
      </c>
      <c r="F29" s="236">
        <v>2</v>
      </c>
    </row>
    <row r="30" spans="1:7" s="233" customFormat="1" x14ac:dyDescent="0.25">
      <c r="A30" s="79" t="s">
        <v>485</v>
      </c>
      <c r="B30" s="79" t="s">
        <v>467</v>
      </c>
      <c r="C30" s="79" t="s">
        <v>14</v>
      </c>
      <c r="D30" s="79" t="s">
        <v>436</v>
      </c>
      <c r="E30" s="79">
        <v>512</v>
      </c>
      <c r="F30" s="79">
        <v>0</v>
      </c>
    </row>
    <row r="31" spans="1:7" s="233" customFormat="1" x14ac:dyDescent="0.25">
      <c r="A31" s="237" t="s">
        <v>685</v>
      </c>
      <c r="B31" s="237" t="s">
        <v>678</v>
      </c>
      <c r="C31" s="237" t="s">
        <v>14</v>
      </c>
      <c r="D31" s="237" t="s">
        <v>443</v>
      </c>
      <c r="E31" s="237">
        <v>584.9</v>
      </c>
      <c r="F31" s="237">
        <v>8</v>
      </c>
    </row>
    <row r="32" spans="1:7" s="233" customFormat="1" x14ac:dyDescent="0.25">
      <c r="A32" s="79" t="s">
        <v>486</v>
      </c>
      <c r="B32" s="79" t="s">
        <v>467</v>
      </c>
      <c r="C32" s="79" t="s">
        <v>14</v>
      </c>
      <c r="D32" s="79" t="s">
        <v>425</v>
      </c>
      <c r="E32" s="79">
        <v>665.3</v>
      </c>
      <c r="F32" s="79">
        <v>4</v>
      </c>
      <c r="G32" s="79"/>
    </row>
    <row r="33" spans="1:7" s="233" customFormat="1" x14ac:dyDescent="0.25">
      <c r="A33" s="79" t="s">
        <v>11</v>
      </c>
      <c r="B33" s="79" t="s">
        <v>12</v>
      </c>
      <c r="C33" s="79" t="s">
        <v>14</v>
      </c>
      <c r="D33" s="79" t="s">
        <v>4</v>
      </c>
      <c r="E33" s="79">
        <v>748</v>
      </c>
      <c r="F33" s="79">
        <v>0</v>
      </c>
      <c r="G33" s="83"/>
    </row>
    <row r="34" spans="1:7" x14ac:dyDescent="0.25">
      <c r="A34" s="238" t="s">
        <v>686</v>
      </c>
      <c r="B34" s="238" t="s">
        <v>678</v>
      </c>
      <c r="C34" s="238" t="s">
        <v>14</v>
      </c>
      <c r="D34" s="238" t="s">
        <v>85</v>
      </c>
      <c r="E34" s="238">
        <v>809</v>
      </c>
      <c r="F34" s="238">
        <v>0</v>
      </c>
      <c r="G34" s="79"/>
    </row>
    <row r="35" spans="1:7" x14ac:dyDescent="0.25">
      <c r="A35" s="79" t="s">
        <v>487</v>
      </c>
      <c r="B35" s="79" t="s">
        <v>467</v>
      </c>
      <c r="C35" s="79" t="s">
        <v>14</v>
      </c>
      <c r="D35" s="79" t="s">
        <v>429</v>
      </c>
      <c r="E35" s="79">
        <v>881.2</v>
      </c>
      <c r="F35" s="79">
        <v>0</v>
      </c>
      <c r="G35" s="79"/>
    </row>
    <row r="36" spans="1:7" x14ac:dyDescent="0.25">
      <c r="A36" s="81" t="s">
        <v>488</v>
      </c>
      <c r="B36" s="80" t="s">
        <v>489</v>
      </c>
      <c r="C36" s="79" t="s">
        <v>14</v>
      </c>
      <c r="D36" s="81" t="s">
        <v>437</v>
      </c>
      <c r="E36" s="82">
        <v>938.8</v>
      </c>
      <c r="F36" s="81">
        <v>34.299999999999997</v>
      </c>
      <c r="G36" s="79"/>
    </row>
    <row r="37" spans="1:7" x14ac:dyDescent="0.25">
      <c r="A37" s="84" t="s">
        <v>8</v>
      </c>
      <c r="B37" s="84" t="s">
        <v>9</v>
      </c>
      <c r="C37" s="84" t="s">
        <v>384</v>
      </c>
      <c r="D37" s="84" t="s">
        <v>7</v>
      </c>
      <c r="E37" s="43" t="s">
        <v>464</v>
      </c>
      <c r="F37" s="43" t="s">
        <v>465</v>
      </c>
      <c r="G37" s="79"/>
    </row>
    <row r="38" spans="1:7" x14ac:dyDescent="0.25">
      <c r="A38" s="79" t="s">
        <v>299</v>
      </c>
      <c r="B38" s="79" t="s">
        <v>490</v>
      </c>
      <c r="C38" s="79" t="s">
        <v>16</v>
      </c>
      <c r="D38" s="79" t="s">
        <v>15</v>
      </c>
      <c r="E38" s="79">
        <v>166.2</v>
      </c>
      <c r="F38" s="79">
        <v>16</v>
      </c>
      <c r="G38" s="79"/>
    </row>
    <row r="39" spans="1:7" x14ac:dyDescent="0.25">
      <c r="A39" s="79" t="s">
        <v>299</v>
      </c>
      <c r="B39" s="79" t="s">
        <v>491</v>
      </c>
      <c r="C39" s="79" t="s">
        <v>16</v>
      </c>
      <c r="D39" s="79" t="s">
        <v>5</v>
      </c>
      <c r="E39" s="79">
        <v>510.2</v>
      </c>
      <c r="F39" s="79">
        <v>0</v>
      </c>
      <c r="G39" s="79"/>
    </row>
    <row r="40" spans="1:7" x14ac:dyDescent="0.25">
      <c r="A40" s="79" t="s">
        <v>410</v>
      </c>
      <c r="B40" s="79" t="s">
        <v>492</v>
      </c>
      <c r="C40" s="79" t="s">
        <v>16</v>
      </c>
      <c r="D40" s="79" t="s">
        <v>5</v>
      </c>
      <c r="E40" s="79">
        <v>510.2</v>
      </c>
      <c r="F40" s="79">
        <v>0</v>
      </c>
      <c r="G40" s="1"/>
    </row>
    <row r="41" spans="1:7" x14ac:dyDescent="0.25">
      <c r="A41" s="79" t="s">
        <v>410</v>
      </c>
      <c r="B41" s="79" t="s">
        <v>493</v>
      </c>
      <c r="C41" s="79" t="s">
        <v>16</v>
      </c>
      <c r="D41" s="79" t="s">
        <v>4</v>
      </c>
      <c r="E41" s="79">
        <v>721.2</v>
      </c>
      <c r="F41" s="79">
        <v>0</v>
      </c>
      <c r="G41" s="42"/>
    </row>
    <row r="42" spans="1:7" x14ac:dyDescent="0.25">
      <c r="A42" s="326" t="s">
        <v>17</v>
      </c>
      <c r="B42" s="326" t="s">
        <v>18</v>
      </c>
      <c r="C42" s="81" t="s">
        <v>16</v>
      </c>
      <c r="D42" s="79" t="s">
        <v>10</v>
      </c>
      <c r="E42" s="79">
        <v>881.2</v>
      </c>
      <c r="F42" s="79">
        <v>0</v>
      </c>
      <c r="G42" s="80"/>
    </row>
    <row r="43" spans="1:7" x14ac:dyDescent="0.25">
      <c r="A43" s="326" t="s">
        <v>19</v>
      </c>
      <c r="B43" s="326" t="s">
        <v>20</v>
      </c>
      <c r="C43" s="79" t="s">
        <v>16</v>
      </c>
      <c r="D43" s="79" t="s">
        <v>10</v>
      </c>
      <c r="E43" s="79">
        <v>881.2</v>
      </c>
      <c r="F43" s="79">
        <v>0</v>
      </c>
      <c r="G43" s="80"/>
    </row>
    <row r="44" spans="1:7" s="1" customFormat="1" x14ac:dyDescent="0.25">
      <c r="A44" s="84" t="s">
        <v>8</v>
      </c>
      <c r="B44" s="84" t="s">
        <v>9</v>
      </c>
      <c r="C44" s="84" t="s">
        <v>384</v>
      </c>
      <c r="D44" s="84" t="s">
        <v>7</v>
      </c>
      <c r="E44" s="43" t="s">
        <v>464</v>
      </c>
      <c r="F44" s="43" t="s">
        <v>465</v>
      </c>
      <c r="G44" s="80"/>
    </row>
    <row r="45" spans="1:7" s="1" customFormat="1" x14ac:dyDescent="0.25">
      <c r="A45" s="79" t="s">
        <v>22</v>
      </c>
      <c r="B45" s="79" t="s">
        <v>23</v>
      </c>
      <c r="C45" s="81" t="s">
        <v>21</v>
      </c>
      <c r="D45" s="79" t="s">
        <v>15</v>
      </c>
      <c r="E45" s="79">
        <v>166.2</v>
      </c>
      <c r="F45" s="79">
        <v>16</v>
      </c>
      <c r="G45" s="80"/>
    </row>
    <row r="46" spans="1:7" x14ac:dyDescent="0.25">
      <c r="A46" s="79" t="s">
        <v>39</v>
      </c>
      <c r="B46" s="326"/>
      <c r="C46" s="81" t="s">
        <v>21</v>
      </c>
      <c r="D46" s="79" t="s">
        <v>46</v>
      </c>
      <c r="E46" s="79">
        <v>400.2</v>
      </c>
      <c r="F46" s="79">
        <v>40</v>
      </c>
      <c r="G46" s="42"/>
    </row>
    <row r="47" spans="1:7" x14ac:dyDescent="0.25">
      <c r="A47" s="80" t="s">
        <v>101</v>
      </c>
      <c r="B47" s="80" t="s">
        <v>102</v>
      </c>
      <c r="C47" s="81" t="s">
        <v>21</v>
      </c>
      <c r="D47" s="80" t="s">
        <v>100</v>
      </c>
      <c r="E47" s="80">
        <v>899.5</v>
      </c>
      <c r="F47" s="80">
        <v>218</v>
      </c>
      <c r="G47" s="80"/>
    </row>
    <row r="48" spans="1:7" x14ac:dyDescent="0.25">
      <c r="A48" s="80" t="s">
        <v>35</v>
      </c>
      <c r="B48" s="80" t="s">
        <v>44</v>
      </c>
      <c r="C48" s="81" t="s">
        <v>21</v>
      </c>
      <c r="D48" s="80" t="s">
        <v>32</v>
      </c>
      <c r="E48" s="80">
        <v>938.8</v>
      </c>
      <c r="F48" s="80">
        <v>292</v>
      </c>
    </row>
    <row r="49" spans="1:6" x14ac:dyDescent="0.25">
      <c r="A49" s="84" t="s">
        <v>8</v>
      </c>
      <c r="B49" s="84" t="s">
        <v>9</v>
      </c>
      <c r="C49" s="84" t="s">
        <v>384</v>
      </c>
      <c r="D49" s="84" t="s">
        <v>7</v>
      </c>
      <c r="E49" s="43" t="s">
        <v>464</v>
      </c>
      <c r="F49" s="43" t="s">
        <v>465</v>
      </c>
    </row>
    <row r="50" spans="1:6" x14ac:dyDescent="0.25">
      <c r="A50" s="79"/>
      <c r="B50" s="79"/>
      <c r="C50" s="79"/>
      <c r="D50" s="79" t="s">
        <v>70</v>
      </c>
      <c r="E50" s="79">
        <v>166.2</v>
      </c>
      <c r="F50" s="79">
        <v>3</v>
      </c>
    </row>
    <row r="51" spans="1:6" x14ac:dyDescent="0.25">
      <c r="A51" s="79"/>
      <c r="B51" s="79"/>
      <c r="C51" s="79"/>
      <c r="D51" s="79" t="s">
        <v>71</v>
      </c>
      <c r="E51" s="79">
        <v>192.5</v>
      </c>
      <c r="F51" s="79">
        <v>3.3</v>
      </c>
    </row>
    <row r="52" spans="1:6" x14ac:dyDescent="0.25">
      <c r="A52" s="79"/>
      <c r="B52" s="79"/>
      <c r="C52" s="79"/>
      <c r="D52" s="79" t="s">
        <v>438</v>
      </c>
      <c r="E52" s="79">
        <v>192.5</v>
      </c>
      <c r="F52" s="79">
        <v>7.8</v>
      </c>
    </row>
    <row r="53" spans="1:6" x14ac:dyDescent="0.25">
      <c r="A53" s="79"/>
      <c r="B53" s="79"/>
      <c r="C53" s="79"/>
      <c r="D53" s="79" t="s">
        <v>439</v>
      </c>
      <c r="E53" s="79">
        <v>207.8</v>
      </c>
      <c r="F53" s="79">
        <v>0</v>
      </c>
    </row>
    <row r="54" spans="1:6" x14ac:dyDescent="0.25">
      <c r="A54" s="79"/>
      <c r="B54" s="79"/>
      <c r="C54" s="79"/>
      <c r="D54" s="79" t="s">
        <v>440</v>
      </c>
      <c r="E54" s="79">
        <v>218.2</v>
      </c>
      <c r="F54" s="79">
        <v>0</v>
      </c>
    </row>
    <row r="55" spans="1:6" x14ac:dyDescent="0.25">
      <c r="A55" s="79"/>
      <c r="B55" s="79"/>
      <c r="C55" s="79"/>
      <c r="D55" s="79" t="s">
        <v>72</v>
      </c>
      <c r="E55" s="79">
        <v>219.7</v>
      </c>
      <c r="F55" s="79">
        <v>0</v>
      </c>
    </row>
    <row r="56" spans="1:6" x14ac:dyDescent="0.25">
      <c r="D56" s="79" t="s">
        <v>73</v>
      </c>
      <c r="E56" s="79">
        <v>231.5</v>
      </c>
      <c r="F56" s="79">
        <v>0</v>
      </c>
    </row>
    <row r="57" spans="1:6" x14ac:dyDescent="0.25">
      <c r="D57" s="79" t="s">
        <v>441</v>
      </c>
      <c r="E57" s="79">
        <v>235.1</v>
      </c>
      <c r="F57" s="79">
        <v>0</v>
      </c>
    </row>
    <row r="58" spans="1:6" x14ac:dyDescent="0.25">
      <c r="D58" s="79" t="s">
        <v>74</v>
      </c>
      <c r="E58" s="79">
        <v>259.10000000000002</v>
      </c>
      <c r="F58" s="79">
        <v>0</v>
      </c>
    </row>
    <row r="59" spans="1:6" x14ac:dyDescent="0.25">
      <c r="D59" s="79" t="s">
        <v>75</v>
      </c>
      <c r="E59" s="79">
        <v>328.3</v>
      </c>
      <c r="F59" s="79">
        <v>0</v>
      </c>
    </row>
    <row r="60" spans="1:6" x14ac:dyDescent="0.25">
      <c r="D60" s="79" t="s">
        <v>76</v>
      </c>
      <c r="E60" s="79">
        <v>348.9</v>
      </c>
      <c r="F60" s="79">
        <v>0</v>
      </c>
    </row>
    <row r="61" spans="1:6" x14ac:dyDescent="0.25">
      <c r="D61" s="79" t="s">
        <v>442</v>
      </c>
      <c r="E61" s="79">
        <v>362.9</v>
      </c>
      <c r="F61" s="79">
        <v>0</v>
      </c>
    </row>
    <row r="62" spans="1:6" x14ac:dyDescent="0.25">
      <c r="D62" s="79" t="s">
        <v>77</v>
      </c>
      <c r="E62" s="79">
        <v>366.6</v>
      </c>
      <c r="F62" s="79">
        <v>0</v>
      </c>
    </row>
    <row r="63" spans="1:6" x14ac:dyDescent="0.25">
      <c r="D63" s="79" t="s">
        <v>78</v>
      </c>
      <c r="E63" s="79">
        <v>424.2</v>
      </c>
      <c r="F63" s="79">
        <v>4</v>
      </c>
    </row>
    <row r="64" spans="1:6" x14ac:dyDescent="0.25">
      <c r="D64" s="79" t="s">
        <v>79</v>
      </c>
      <c r="E64" s="79">
        <v>444.7</v>
      </c>
      <c r="F64" s="79">
        <v>0</v>
      </c>
    </row>
    <row r="65" spans="1:6" x14ac:dyDescent="0.25">
      <c r="D65" s="79" t="s">
        <v>435</v>
      </c>
      <c r="E65" s="79">
        <v>481.4</v>
      </c>
      <c r="F65" s="79">
        <v>4.9000000000000004</v>
      </c>
    </row>
    <row r="66" spans="1:6" x14ac:dyDescent="0.25">
      <c r="D66" s="79" t="s">
        <v>80</v>
      </c>
      <c r="E66" s="79">
        <v>491.1</v>
      </c>
      <c r="F66" s="79">
        <v>2</v>
      </c>
    </row>
    <row r="67" spans="1:6" x14ac:dyDescent="0.25">
      <c r="D67" s="79" t="s">
        <v>5</v>
      </c>
      <c r="E67" s="79">
        <v>508.3</v>
      </c>
      <c r="F67" s="79">
        <v>0</v>
      </c>
    </row>
    <row r="68" spans="1:6" x14ac:dyDescent="0.25">
      <c r="D68" s="79" t="s">
        <v>81</v>
      </c>
      <c r="E68" s="79">
        <v>525.79999999999995</v>
      </c>
      <c r="F68" s="79">
        <v>0</v>
      </c>
    </row>
    <row r="69" spans="1:6" x14ac:dyDescent="0.25">
      <c r="D69" s="79" t="s">
        <v>82</v>
      </c>
      <c r="E69" s="79">
        <v>541.6</v>
      </c>
      <c r="F69" s="79">
        <v>0</v>
      </c>
    </row>
    <row r="70" spans="1:6" x14ac:dyDescent="0.25">
      <c r="D70" s="79" t="s">
        <v>443</v>
      </c>
      <c r="E70" s="79">
        <v>584.9</v>
      </c>
      <c r="F70" s="79">
        <v>8</v>
      </c>
    </row>
    <row r="71" spans="1:6" x14ac:dyDescent="0.25">
      <c r="D71" s="79" t="s">
        <v>13</v>
      </c>
      <c r="E71" s="79">
        <v>665.9</v>
      </c>
      <c r="F71" s="79">
        <v>4</v>
      </c>
    </row>
    <row r="72" spans="1:6" x14ac:dyDescent="0.25">
      <c r="A72" s="79"/>
      <c r="B72" s="79"/>
      <c r="C72" s="79"/>
      <c r="D72" s="79" t="s">
        <v>83</v>
      </c>
      <c r="E72" s="79">
        <v>680.6</v>
      </c>
      <c r="F72" s="79">
        <v>0</v>
      </c>
    </row>
    <row r="73" spans="1:6" x14ac:dyDescent="0.25">
      <c r="A73" s="79"/>
      <c r="B73" s="79"/>
      <c r="C73" s="79"/>
      <c r="D73" s="79" t="s">
        <v>4</v>
      </c>
      <c r="E73" s="79">
        <v>718.3</v>
      </c>
      <c r="F73" s="79">
        <v>0</v>
      </c>
    </row>
    <row r="74" spans="1:6" x14ac:dyDescent="0.25">
      <c r="A74" s="79"/>
      <c r="B74" s="79"/>
      <c r="C74" s="79"/>
      <c r="D74" s="79" t="s">
        <v>84</v>
      </c>
      <c r="E74" s="79">
        <v>745.5</v>
      </c>
      <c r="F74" s="79">
        <v>0</v>
      </c>
    </row>
    <row r="75" spans="1:6" x14ac:dyDescent="0.25">
      <c r="A75" s="79"/>
      <c r="B75" s="79"/>
      <c r="C75" s="79"/>
      <c r="D75" s="79" t="s">
        <v>85</v>
      </c>
      <c r="E75" s="79">
        <v>809</v>
      </c>
      <c r="F75" s="79">
        <v>0</v>
      </c>
    </row>
    <row r="76" spans="1:6" x14ac:dyDescent="0.25">
      <c r="A76" s="79"/>
      <c r="B76" s="79"/>
      <c r="C76" s="79"/>
      <c r="D76" s="79" t="s">
        <v>6</v>
      </c>
      <c r="E76" s="79">
        <v>875.4</v>
      </c>
      <c r="F76" s="79">
        <v>0</v>
      </c>
    </row>
    <row r="77" spans="1:6" x14ac:dyDescent="0.25">
      <c r="A77" s="79"/>
      <c r="B77" s="79"/>
      <c r="C77" s="79"/>
      <c r="D77" s="79" t="s">
        <v>86</v>
      </c>
      <c r="E77" s="79">
        <v>920.5</v>
      </c>
      <c r="F77" s="79">
        <v>5</v>
      </c>
    </row>
    <row r="78" spans="1:6" x14ac:dyDescent="0.25">
      <c r="A78" s="84" t="s">
        <v>8</v>
      </c>
      <c r="B78" s="84" t="s">
        <v>9</v>
      </c>
      <c r="C78" s="84" t="s">
        <v>384</v>
      </c>
      <c r="D78" s="84" t="s">
        <v>7</v>
      </c>
      <c r="E78" s="43" t="s">
        <v>464</v>
      </c>
      <c r="F78" s="43" t="s">
        <v>465</v>
      </c>
    </row>
    <row r="79" spans="1:6" x14ac:dyDescent="0.25">
      <c r="A79" s="79" t="s">
        <v>282</v>
      </c>
      <c r="B79" s="79" t="s">
        <v>380</v>
      </c>
      <c r="C79" s="79" t="s">
        <v>494</v>
      </c>
      <c r="D79" s="79" t="s">
        <v>292</v>
      </c>
      <c r="E79" s="79">
        <v>166.2</v>
      </c>
      <c r="F79" s="79">
        <v>53.4</v>
      </c>
    </row>
    <row r="80" spans="1:6" x14ac:dyDescent="0.25">
      <c r="A80" s="79" t="s">
        <v>189</v>
      </c>
      <c r="B80" s="79" t="s">
        <v>382</v>
      </c>
      <c r="C80" s="79" t="s">
        <v>494</v>
      </c>
      <c r="D80" s="79" t="s">
        <v>293</v>
      </c>
      <c r="E80" s="79">
        <v>938.8</v>
      </c>
      <c r="F80" s="79">
        <v>300</v>
      </c>
    </row>
  </sheetData>
  <mergeCells count="1">
    <mergeCell ref="A1:F1"/>
  </mergeCells>
  <pageMargins left="0.7" right="0.7" top="0.75" bottom="0.75" header="0.3" footer="0.3"/>
  <pageSetup orientation="portrait" r:id="rId1"/>
  <legacy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9"/>
  <sheetViews>
    <sheetView zoomScale="85" zoomScaleNormal="85" workbookViewId="0">
      <selection activeCell="A2" sqref="A2"/>
    </sheetView>
  </sheetViews>
  <sheetFormatPr defaultColWidth="18.28515625" defaultRowHeight="15" x14ac:dyDescent="0.25"/>
  <cols>
    <col min="1" max="1" width="51" bestFit="1" customWidth="1"/>
    <col min="2" max="2" width="30.5703125" bestFit="1" customWidth="1"/>
    <col min="3" max="3" width="17.85546875" style="42" customWidth="1"/>
    <col min="4" max="4" width="27.5703125" bestFit="1" customWidth="1"/>
    <col min="5" max="5" width="6.42578125" bestFit="1" customWidth="1"/>
    <col min="6" max="6" width="5.7109375" bestFit="1" customWidth="1"/>
    <col min="7" max="7" width="9.5703125" bestFit="1" customWidth="1"/>
    <col min="8" max="8" width="3.5703125" style="1" customWidth="1"/>
    <col min="9" max="9" width="8.42578125" bestFit="1" customWidth="1"/>
    <col min="12" max="16384" width="18.28515625" style="1"/>
  </cols>
  <sheetData>
    <row r="1" spans="1:12" x14ac:dyDescent="0.25">
      <c r="A1" s="346" t="s">
        <v>55</v>
      </c>
      <c r="B1" s="346"/>
      <c r="C1" s="346"/>
      <c r="D1" s="346"/>
      <c r="E1" s="346"/>
      <c r="F1" s="346"/>
    </row>
    <row r="2" spans="1:12" x14ac:dyDescent="0.25">
      <c r="A2" s="84" t="s">
        <v>8</v>
      </c>
      <c r="B2" s="84" t="s">
        <v>740</v>
      </c>
      <c r="C2" s="84" t="s">
        <v>384</v>
      </c>
      <c r="D2" s="84" t="s">
        <v>7</v>
      </c>
      <c r="E2" s="330" t="s">
        <v>464</v>
      </c>
      <c r="F2" s="330" t="s">
        <v>465</v>
      </c>
      <c r="G2" s="80"/>
      <c r="H2" s="80"/>
      <c r="I2" s="11"/>
    </row>
    <row r="3" spans="1:12" x14ac:dyDescent="0.25">
      <c r="A3" s="85" t="s">
        <v>495</v>
      </c>
      <c r="B3" s="85" t="s">
        <v>477</v>
      </c>
      <c r="C3" s="86" t="s">
        <v>29</v>
      </c>
      <c r="D3" s="85" t="s">
        <v>445</v>
      </c>
      <c r="E3" s="85">
        <v>26.3</v>
      </c>
      <c r="F3" s="85">
        <v>0</v>
      </c>
      <c r="G3" s="80"/>
      <c r="H3" s="80"/>
      <c r="I3" s="11"/>
      <c r="J3" s="301"/>
      <c r="K3" s="301"/>
      <c r="L3" s="301"/>
    </row>
    <row r="4" spans="1:12" s="231" customFormat="1" x14ac:dyDescent="0.25">
      <c r="A4" s="37" t="s">
        <v>496</v>
      </c>
      <c r="B4" s="37" t="s">
        <v>477</v>
      </c>
      <c r="C4" s="231" t="s">
        <v>29</v>
      </c>
      <c r="D4" s="37" t="s">
        <v>445</v>
      </c>
      <c r="E4" s="37">
        <v>26.3</v>
      </c>
      <c r="F4" s="37">
        <v>0</v>
      </c>
      <c r="J4" s="301"/>
      <c r="K4" s="301"/>
      <c r="L4" s="301"/>
    </row>
    <row r="5" spans="1:12" x14ac:dyDescent="0.25">
      <c r="A5" s="85" t="s">
        <v>497</v>
      </c>
      <c r="B5" s="85" t="s">
        <v>477</v>
      </c>
      <c r="C5" s="86" t="s">
        <v>29</v>
      </c>
      <c r="D5" s="85" t="s">
        <v>446</v>
      </c>
      <c r="E5" s="85">
        <v>47.3</v>
      </c>
      <c r="F5" s="85">
        <v>3.1</v>
      </c>
      <c r="G5" s="80"/>
      <c r="H5" s="80"/>
      <c r="I5" s="11"/>
      <c r="J5" s="304"/>
      <c r="K5" s="302"/>
      <c r="L5" s="302"/>
    </row>
    <row r="6" spans="1:12" s="231" customFormat="1" x14ac:dyDescent="0.25">
      <c r="A6" s="239" t="s">
        <v>687</v>
      </c>
      <c r="B6" s="239" t="s">
        <v>688</v>
      </c>
      <c r="C6" s="239" t="s">
        <v>29</v>
      </c>
      <c r="D6" s="240" t="s">
        <v>58</v>
      </c>
      <c r="E6" s="241">
        <v>53.900000000000006</v>
      </c>
      <c r="F6" s="241">
        <v>0</v>
      </c>
      <c r="J6" s="37"/>
      <c r="K6" s="37"/>
    </row>
    <row r="7" spans="1:12" s="80" customFormat="1" x14ac:dyDescent="0.25">
      <c r="A7" s="85" t="s">
        <v>27</v>
      </c>
      <c r="B7" s="85" t="s">
        <v>41</v>
      </c>
      <c r="C7" s="86" t="s">
        <v>29</v>
      </c>
      <c r="D7" s="85" t="s">
        <v>452</v>
      </c>
      <c r="E7" s="85">
        <v>66.400000000000006</v>
      </c>
      <c r="F7" s="85">
        <v>6</v>
      </c>
      <c r="I7" s="11"/>
      <c r="J7" s="10"/>
      <c r="K7" s="10"/>
    </row>
    <row r="8" spans="1:12" s="80" customFormat="1" x14ac:dyDescent="0.25">
      <c r="A8" s="85" t="s">
        <v>498</v>
      </c>
      <c r="B8" s="85" t="s">
        <v>467</v>
      </c>
      <c r="C8" s="86" t="s">
        <v>29</v>
      </c>
      <c r="D8" s="85" t="s">
        <v>447</v>
      </c>
      <c r="E8" s="85">
        <v>111.6</v>
      </c>
      <c r="F8" s="85">
        <v>0</v>
      </c>
      <c r="I8" s="11"/>
      <c r="J8" s="10"/>
      <c r="K8" s="10"/>
    </row>
    <row r="9" spans="1:12" s="227" customFormat="1" x14ac:dyDescent="0.25">
      <c r="A9" s="226" t="s">
        <v>673</v>
      </c>
      <c r="B9" s="226" t="s">
        <v>467</v>
      </c>
      <c r="C9" s="227" t="s">
        <v>29</v>
      </c>
      <c r="D9" s="227" t="s">
        <v>674</v>
      </c>
      <c r="E9" s="226">
        <v>125</v>
      </c>
      <c r="F9" s="226">
        <v>0</v>
      </c>
      <c r="I9" s="158"/>
      <c r="J9" s="151"/>
      <c r="K9" s="151"/>
    </row>
    <row r="10" spans="1:12" s="231" customFormat="1" x14ac:dyDescent="0.25">
      <c r="A10" s="85" t="s">
        <v>500</v>
      </c>
      <c r="B10" s="85" t="s">
        <v>477</v>
      </c>
      <c r="C10" s="86" t="s">
        <v>29</v>
      </c>
      <c r="D10" s="85" t="s">
        <v>449</v>
      </c>
      <c r="E10" s="85">
        <v>166.8</v>
      </c>
      <c r="F10" s="85">
        <v>0</v>
      </c>
      <c r="J10" s="37"/>
      <c r="K10" s="37"/>
    </row>
    <row r="11" spans="1:12" s="231" customFormat="1" x14ac:dyDescent="0.25">
      <c r="A11" s="85" t="s">
        <v>500</v>
      </c>
      <c r="B11" s="85" t="s">
        <v>477</v>
      </c>
      <c r="C11" s="86" t="s">
        <v>29</v>
      </c>
      <c r="D11" s="85" t="s">
        <v>450</v>
      </c>
      <c r="E11" s="85">
        <v>178.10000000000002</v>
      </c>
      <c r="F11" s="85">
        <v>13.6</v>
      </c>
      <c r="J11" s="37"/>
      <c r="K11" s="37"/>
    </row>
    <row r="12" spans="1:12" s="231" customFormat="1" x14ac:dyDescent="0.25">
      <c r="A12" s="85" t="s">
        <v>501</v>
      </c>
      <c r="B12" s="85" t="s">
        <v>467</v>
      </c>
      <c r="C12" s="86" t="s">
        <v>29</v>
      </c>
      <c r="D12" s="85" t="s">
        <v>451</v>
      </c>
      <c r="E12" s="85">
        <v>182.70000000000002</v>
      </c>
      <c r="F12" s="85">
        <v>10.9</v>
      </c>
      <c r="J12" s="37"/>
      <c r="K12" s="37"/>
    </row>
    <row r="13" spans="1:12" s="231" customFormat="1" x14ac:dyDescent="0.25">
      <c r="A13" s="84" t="s">
        <v>8</v>
      </c>
      <c r="B13" s="84" t="s">
        <v>740</v>
      </c>
      <c r="C13" s="84" t="s">
        <v>384</v>
      </c>
      <c r="D13" s="84" t="s">
        <v>7</v>
      </c>
      <c r="E13" s="330" t="s">
        <v>464</v>
      </c>
      <c r="F13" s="330" t="s">
        <v>465</v>
      </c>
      <c r="J13" s="37"/>
      <c r="K13" s="37"/>
    </row>
    <row r="14" spans="1:12" s="80" customFormat="1" x14ac:dyDescent="0.25">
      <c r="A14" s="242" t="s">
        <v>689</v>
      </c>
      <c r="B14" s="242" t="s">
        <v>499</v>
      </c>
      <c r="C14" s="242" t="s">
        <v>14</v>
      </c>
      <c r="D14" s="244" t="s">
        <v>62</v>
      </c>
      <c r="E14" s="243">
        <v>26.3</v>
      </c>
      <c r="F14" s="243">
        <v>0</v>
      </c>
      <c r="I14" s="11"/>
      <c r="J14" s="10"/>
      <c r="K14" s="10"/>
    </row>
    <row r="15" spans="1:12" s="231" customFormat="1" x14ac:dyDescent="0.25">
      <c r="A15" s="245" t="s">
        <v>690</v>
      </c>
      <c r="B15" s="245" t="s">
        <v>678</v>
      </c>
      <c r="C15" s="245" t="s">
        <v>14</v>
      </c>
      <c r="D15" s="247" t="s">
        <v>63</v>
      </c>
      <c r="E15" s="246">
        <v>47.3</v>
      </c>
      <c r="F15" s="246">
        <v>3.1</v>
      </c>
      <c r="J15" s="37"/>
      <c r="K15" s="37"/>
    </row>
    <row r="16" spans="1:12" s="80" customFormat="1" x14ac:dyDescent="0.25">
      <c r="A16" s="248" t="s">
        <v>691</v>
      </c>
      <c r="B16" s="248" t="s">
        <v>678</v>
      </c>
      <c r="C16" s="248" t="s">
        <v>14</v>
      </c>
      <c r="D16" s="250" t="s">
        <v>58</v>
      </c>
      <c r="E16" s="249">
        <v>53.900000000000006</v>
      </c>
      <c r="F16" s="249">
        <v>0</v>
      </c>
      <c r="I16" s="11"/>
      <c r="J16" s="10"/>
      <c r="K16" s="10"/>
    </row>
    <row r="17" spans="1:11" s="80" customFormat="1" x14ac:dyDescent="0.25">
      <c r="A17" s="85" t="s">
        <v>88</v>
      </c>
      <c r="B17" s="85" t="s">
        <v>89</v>
      </c>
      <c r="C17" s="86" t="s">
        <v>14</v>
      </c>
      <c r="D17" s="85" t="s">
        <v>64</v>
      </c>
      <c r="E17" s="85">
        <v>111.6</v>
      </c>
      <c r="F17" s="85">
        <v>0</v>
      </c>
      <c r="I17" s="11"/>
      <c r="J17" s="10"/>
      <c r="K17" s="10"/>
    </row>
    <row r="18" spans="1:11" s="80" customFormat="1" x14ac:dyDescent="0.25">
      <c r="A18" s="85" t="s">
        <v>502</v>
      </c>
      <c r="B18" s="85" t="s">
        <v>481</v>
      </c>
      <c r="C18" s="86" t="s">
        <v>14</v>
      </c>
      <c r="D18" s="85" t="s">
        <v>448</v>
      </c>
      <c r="E18" s="85">
        <v>122.5</v>
      </c>
      <c r="F18" s="85">
        <v>5.6</v>
      </c>
      <c r="I18" s="11"/>
      <c r="J18" s="10"/>
      <c r="K18" s="10"/>
    </row>
    <row r="19" spans="1:11" s="80" customFormat="1" x14ac:dyDescent="0.25">
      <c r="A19" s="251" t="s">
        <v>689</v>
      </c>
      <c r="B19" s="251" t="s">
        <v>481</v>
      </c>
      <c r="C19" s="251" t="s">
        <v>14</v>
      </c>
      <c r="D19" s="253" t="s">
        <v>66</v>
      </c>
      <c r="E19" s="252">
        <v>166.8</v>
      </c>
      <c r="F19" s="252">
        <v>0</v>
      </c>
      <c r="I19" s="11"/>
      <c r="J19" s="10"/>
      <c r="K19" s="10"/>
    </row>
    <row r="20" spans="1:11" s="241" customFormat="1" x14ac:dyDescent="0.25">
      <c r="A20" s="84" t="s">
        <v>8</v>
      </c>
      <c r="B20" s="84" t="s">
        <v>740</v>
      </c>
      <c r="C20" s="84" t="s">
        <v>384</v>
      </c>
      <c r="D20" s="84" t="s">
        <v>7</v>
      </c>
      <c r="E20" s="330" t="s">
        <v>464</v>
      </c>
      <c r="F20" s="330" t="s">
        <v>465</v>
      </c>
      <c r="I20" s="158"/>
      <c r="J20" s="151"/>
      <c r="K20" s="151"/>
    </row>
    <row r="21" spans="1:11" s="241" customFormat="1" x14ac:dyDescent="0.25">
      <c r="A21" s="85" t="s">
        <v>409</v>
      </c>
      <c r="B21" s="85" t="s">
        <v>42</v>
      </c>
      <c r="C21" s="87" t="s">
        <v>16</v>
      </c>
      <c r="D21" s="85" t="s">
        <v>59</v>
      </c>
      <c r="E21" s="85">
        <v>15.8</v>
      </c>
      <c r="F21" s="86">
        <v>16</v>
      </c>
      <c r="I21" s="158"/>
      <c r="J21" s="151"/>
      <c r="K21" s="151"/>
    </row>
    <row r="22" spans="1:11" s="241" customFormat="1" x14ac:dyDescent="0.25">
      <c r="A22" s="85" t="s">
        <v>90</v>
      </c>
      <c r="B22" s="85" t="s">
        <v>408</v>
      </c>
      <c r="C22" s="87" t="s">
        <v>16</v>
      </c>
      <c r="D22" s="85" t="s">
        <v>87</v>
      </c>
      <c r="E22" s="85">
        <v>88.6</v>
      </c>
      <c r="F22" s="86">
        <v>75.400000000000006</v>
      </c>
      <c r="I22" s="158"/>
      <c r="J22" s="151"/>
      <c r="K22" s="151"/>
    </row>
    <row r="23" spans="1:11" s="241" customFormat="1" x14ac:dyDescent="0.25">
      <c r="A23" s="84" t="s">
        <v>8</v>
      </c>
      <c r="B23" s="84" t="s">
        <v>740</v>
      </c>
      <c r="C23" s="84" t="s">
        <v>384</v>
      </c>
      <c r="D23" s="84" t="s">
        <v>7</v>
      </c>
      <c r="E23" s="330" t="s">
        <v>464</v>
      </c>
      <c r="F23" s="330" t="s">
        <v>465</v>
      </c>
      <c r="I23" s="158"/>
      <c r="J23" s="151"/>
      <c r="K23" s="151"/>
    </row>
    <row r="24" spans="1:11" s="241" customFormat="1" x14ac:dyDescent="0.25">
      <c r="A24" s="85" t="s">
        <v>31</v>
      </c>
      <c r="B24" s="85" t="s">
        <v>33</v>
      </c>
      <c r="C24" s="87" t="s">
        <v>21</v>
      </c>
      <c r="D24" s="85" t="s">
        <v>60</v>
      </c>
      <c r="E24" s="86">
        <v>48.8</v>
      </c>
      <c r="F24" s="86">
        <v>25</v>
      </c>
      <c r="I24" s="158"/>
      <c r="J24" s="151"/>
      <c r="K24" s="151"/>
    </row>
    <row r="25" spans="1:11" s="80" customFormat="1" x14ac:dyDescent="0.25">
      <c r="A25" s="85" t="s">
        <v>35</v>
      </c>
      <c r="B25" s="85" t="s">
        <v>44</v>
      </c>
      <c r="C25" s="87" t="s">
        <v>21</v>
      </c>
      <c r="D25" s="85" t="s">
        <v>60</v>
      </c>
      <c r="E25" s="86">
        <v>48.8</v>
      </c>
      <c r="F25" s="86">
        <v>25</v>
      </c>
      <c r="I25" s="11"/>
      <c r="J25" s="10"/>
      <c r="K25" s="10"/>
    </row>
    <row r="26" spans="1:11" s="80" customFormat="1" x14ac:dyDescent="0.25">
      <c r="A26" s="84" t="s">
        <v>8</v>
      </c>
      <c r="B26" s="84" t="s">
        <v>463</v>
      </c>
      <c r="C26" s="84" t="s">
        <v>384</v>
      </c>
      <c r="D26" s="84" t="s">
        <v>7</v>
      </c>
      <c r="E26" s="330" t="s">
        <v>464</v>
      </c>
      <c r="F26" s="330" t="s">
        <v>465</v>
      </c>
      <c r="I26" s="11"/>
      <c r="J26" s="10"/>
      <c r="K26" s="10"/>
    </row>
    <row r="27" spans="1:11" s="80" customFormat="1" x14ac:dyDescent="0.25">
      <c r="A27" s="85"/>
      <c r="B27" s="85"/>
      <c r="C27" s="87" t="s">
        <v>61</v>
      </c>
      <c r="D27" s="85" t="s">
        <v>62</v>
      </c>
      <c r="E27" s="86">
        <v>26.3</v>
      </c>
      <c r="F27" s="86">
        <v>0</v>
      </c>
      <c r="I27" s="11"/>
      <c r="J27" s="10"/>
      <c r="K27" s="10"/>
    </row>
    <row r="28" spans="1:11" s="80" customFormat="1" x14ac:dyDescent="0.25">
      <c r="A28" s="85"/>
      <c r="B28" s="85"/>
      <c r="C28" s="87" t="s">
        <v>61</v>
      </c>
      <c r="D28" s="85" t="s">
        <v>63</v>
      </c>
      <c r="E28" s="86">
        <v>47.3</v>
      </c>
      <c r="F28" s="86">
        <v>3.1</v>
      </c>
      <c r="I28" s="11"/>
      <c r="J28" s="10"/>
      <c r="K28" s="10"/>
    </row>
    <row r="29" spans="1:11" s="80" customFormat="1" x14ac:dyDescent="0.25">
      <c r="A29" s="85"/>
      <c r="B29" s="85"/>
      <c r="C29" s="87" t="s">
        <v>61</v>
      </c>
      <c r="D29" s="85" t="s">
        <v>58</v>
      </c>
      <c r="E29" s="86">
        <v>53.900000000000006</v>
      </c>
      <c r="F29" s="86">
        <v>0</v>
      </c>
      <c r="I29" s="11"/>
      <c r="J29" s="10"/>
      <c r="K29" s="10"/>
    </row>
    <row r="30" spans="1:11" s="80" customFormat="1" x14ac:dyDescent="0.25">
      <c r="A30" s="85"/>
      <c r="B30" s="85"/>
      <c r="C30" s="87" t="s">
        <v>61</v>
      </c>
      <c r="D30" s="85" t="s">
        <v>65</v>
      </c>
      <c r="E30" s="86">
        <v>99.8</v>
      </c>
      <c r="F30" s="86">
        <v>6.7</v>
      </c>
      <c r="I30" s="11"/>
      <c r="J30" s="10"/>
      <c r="K30" s="10"/>
    </row>
    <row r="31" spans="1:11" s="80" customFormat="1" x14ac:dyDescent="0.25">
      <c r="A31" s="85"/>
      <c r="B31" s="85"/>
      <c r="C31" s="87" t="s">
        <v>61</v>
      </c>
      <c r="D31" s="85" t="s">
        <v>64</v>
      </c>
      <c r="E31" s="86">
        <v>111.6</v>
      </c>
      <c r="F31" s="86">
        <v>0</v>
      </c>
      <c r="I31" s="11"/>
      <c r="J31" s="10"/>
      <c r="K31" s="10"/>
    </row>
    <row r="32" spans="1:11" s="80" customFormat="1" x14ac:dyDescent="0.25">
      <c r="A32" s="85"/>
      <c r="B32" s="85"/>
      <c r="C32" s="87" t="s">
        <v>384</v>
      </c>
      <c r="D32" s="85" t="s">
        <v>672</v>
      </c>
      <c r="E32" s="86">
        <v>125</v>
      </c>
      <c r="F32" s="86">
        <v>0</v>
      </c>
      <c r="I32" s="11"/>
      <c r="J32" s="10"/>
      <c r="K32" s="10"/>
    </row>
    <row r="33" spans="1:11" s="80" customFormat="1" x14ac:dyDescent="0.25">
      <c r="A33" s="85"/>
      <c r="B33" s="85"/>
      <c r="C33" s="87" t="s">
        <v>61</v>
      </c>
      <c r="D33" s="85" t="s">
        <v>66</v>
      </c>
      <c r="E33" s="86">
        <v>166.8</v>
      </c>
      <c r="F33" s="86">
        <v>0</v>
      </c>
      <c r="I33" s="11"/>
      <c r="J33" s="10"/>
      <c r="K33" s="10"/>
    </row>
    <row r="34" spans="1:11" s="80" customFormat="1" x14ac:dyDescent="0.25">
      <c r="A34" s="84" t="s">
        <v>8</v>
      </c>
      <c r="B34" s="84" t="s">
        <v>740</v>
      </c>
      <c r="C34" s="84" t="s">
        <v>384</v>
      </c>
      <c r="D34" s="84" t="s">
        <v>7</v>
      </c>
      <c r="E34" s="330" t="s">
        <v>464</v>
      </c>
      <c r="F34" s="330" t="s">
        <v>465</v>
      </c>
      <c r="I34" s="11"/>
      <c r="J34" s="10"/>
      <c r="K34" s="10"/>
    </row>
    <row r="35" spans="1:11" s="80" customFormat="1" x14ac:dyDescent="0.25">
      <c r="A35" s="85" t="s">
        <v>279</v>
      </c>
      <c r="B35" s="85" t="s">
        <v>381</v>
      </c>
      <c r="C35" s="86" t="s">
        <v>274</v>
      </c>
      <c r="D35" s="85" t="s">
        <v>379</v>
      </c>
      <c r="E35" s="85">
        <v>166.2</v>
      </c>
      <c r="F35" s="85">
        <v>69.3</v>
      </c>
      <c r="I35" s="11"/>
      <c r="J35" s="10"/>
      <c r="K35" s="10"/>
    </row>
    <row r="36" spans="1:11" s="80" customFormat="1" x14ac:dyDescent="0.25">
      <c r="A36" s="85" t="s">
        <v>282</v>
      </c>
      <c r="B36" s="85" t="s">
        <v>380</v>
      </c>
      <c r="C36" s="86" t="s">
        <v>274</v>
      </c>
      <c r="D36" s="85" t="s">
        <v>292</v>
      </c>
      <c r="E36" s="85">
        <v>166.2</v>
      </c>
      <c r="F36" s="85">
        <v>53.4</v>
      </c>
      <c r="I36" s="11"/>
      <c r="J36" s="10"/>
      <c r="K36" s="10"/>
    </row>
    <row r="37" spans="1:11" s="80" customFormat="1" x14ac:dyDescent="0.25">
      <c r="A37" s="79"/>
      <c r="B37" s="79"/>
      <c r="C37" s="42"/>
      <c r="D37" s="79"/>
      <c r="E37" s="79"/>
      <c r="I37" s="11"/>
      <c r="J37" s="10"/>
      <c r="K37" s="10"/>
    </row>
    <row r="38" spans="1:11" s="80" customFormat="1" x14ac:dyDescent="0.25">
      <c r="A38" s="347" t="s">
        <v>57</v>
      </c>
      <c r="B38" s="347"/>
      <c r="C38" s="347"/>
      <c r="D38" s="347"/>
      <c r="E38" s="347"/>
      <c r="F38" s="347"/>
      <c r="I38" s="11"/>
      <c r="J38" s="10"/>
      <c r="K38" s="10"/>
    </row>
    <row r="39" spans="1:11" s="80" customFormat="1" x14ac:dyDescent="0.25">
      <c r="A39" s="84" t="s">
        <v>8</v>
      </c>
      <c r="B39" s="84" t="s">
        <v>740</v>
      </c>
      <c r="C39" s="84" t="s">
        <v>384</v>
      </c>
      <c r="D39" s="84" t="s">
        <v>7</v>
      </c>
      <c r="E39" s="330" t="s">
        <v>464</v>
      </c>
      <c r="F39" s="330" t="s">
        <v>465</v>
      </c>
      <c r="I39" s="11"/>
      <c r="J39" s="10"/>
      <c r="K39" s="10"/>
    </row>
    <row r="40" spans="1:11" s="80" customFormat="1" x14ac:dyDescent="0.25">
      <c r="A40" s="254" t="s">
        <v>692</v>
      </c>
      <c r="B40" s="254" t="s">
        <v>688</v>
      </c>
      <c r="C40" s="254" t="s">
        <v>29</v>
      </c>
      <c r="D40" s="254" t="s">
        <v>459</v>
      </c>
      <c r="E40" s="254">
        <v>29.2</v>
      </c>
      <c r="F40" s="254">
        <v>0</v>
      </c>
      <c r="I40" s="11"/>
      <c r="J40" s="10"/>
      <c r="K40" s="10"/>
    </row>
    <row r="41" spans="1:11" s="80" customFormat="1" x14ac:dyDescent="0.25">
      <c r="A41" s="224" t="s">
        <v>675</v>
      </c>
      <c r="B41" s="224" t="s">
        <v>467</v>
      </c>
      <c r="C41" s="224" t="s">
        <v>29</v>
      </c>
      <c r="D41" s="224" t="s">
        <v>30</v>
      </c>
      <c r="E41" s="224">
        <v>51</v>
      </c>
      <c r="F41" s="224">
        <v>0</v>
      </c>
      <c r="I41" s="11"/>
      <c r="J41" s="10"/>
      <c r="K41" s="10"/>
    </row>
    <row r="42" spans="1:11" s="80" customFormat="1" x14ac:dyDescent="0.25">
      <c r="A42" s="255" t="s">
        <v>693</v>
      </c>
      <c r="B42" s="255" t="s">
        <v>688</v>
      </c>
      <c r="C42" s="255" t="s">
        <v>29</v>
      </c>
      <c r="D42" s="255" t="s">
        <v>461</v>
      </c>
      <c r="E42" s="255">
        <v>95.7</v>
      </c>
      <c r="F42" s="256">
        <v>0</v>
      </c>
      <c r="I42" s="11"/>
      <c r="J42" s="10"/>
      <c r="K42" s="10"/>
    </row>
    <row r="43" spans="1:11" s="80" customFormat="1" x14ac:dyDescent="0.25">
      <c r="A43" s="88" t="s">
        <v>503</v>
      </c>
      <c r="B43" s="88" t="s">
        <v>467</v>
      </c>
      <c r="C43" s="88" t="s">
        <v>29</v>
      </c>
      <c r="D43" s="88" t="s">
        <v>457</v>
      </c>
      <c r="E43" s="88">
        <v>137</v>
      </c>
      <c r="F43" s="88">
        <v>0</v>
      </c>
      <c r="I43" s="11"/>
      <c r="J43" s="10"/>
      <c r="K43" s="10"/>
    </row>
    <row r="44" spans="1:11" s="231" customFormat="1" x14ac:dyDescent="0.25">
      <c r="A44" s="251" t="s">
        <v>504</v>
      </c>
      <c r="B44" s="251" t="s">
        <v>467</v>
      </c>
      <c r="C44" s="88" t="s">
        <v>29</v>
      </c>
      <c r="D44" s="88" t="s">
        <v>455</v>
      </c>
      <c r="E44" s="88">
        <v>173.20000000000002</v>
      </c>
      <c r="F44" s="88">
        <v>14.5</v>
      </c>
      <c r="G44" s="37"/>
      <c r="I44" s="37"/>
      <c r="J44" s="37"/>
      <c r="K44" s="37"/>
    </row>
    <row r="45" spans="1:11" s="231" customFormat="1" x14ac:dyDescent="0.25">
      <c r="A45" s="88" t="s">
        <v>505</v>
      </c>
      <c r="B45" s="88" t="s">
        <v>499</v>
      </c>
      <c r="C45" s="88" t="s">
        <v>29</v>
      </c>
      <c r="D45" s="88" t="s">
        <v>456</v>
      </c>
      <c r="E45" s="88">
        <v>196.3</v>
      </c>
      <c r="F45" s="88">
        <v>15</v>
      </c>
      <c r="G45" s="37"/>
      <c r="I45" s="37"/>
      <c r="J45" s="37"/>
      <c r="K45" s="37"/>
    </row>
    <row r="46" spans="1:11" s="231" customFormat="1" x14ac:dyDescent="0.25">
      <c r="A46" s="84" t="s">
        <v>8</v>
      </c>
      <c r="B46" s="84" t="s">
        <v>740</v>
      </c>
      <c r="C46" s="84" t="s">
        <v>384</v>
      </c>
      <c r="D46" s="84" t="s">
        <v>7</v>
      </c>
      <c r="E46" s="330" t="s">
        <v>464</v>
      </c>
      <c r="F46" s="330" t="s">
        <v>465</v>
      </c>
      <c r="G46" s="37"/>
      <c r="I46" s="37"/>
      <c r="J46" s="37"/>
      <c r="K46" s="37"/>
    </row>
    <row r="47" spans="1:11" s="231" customFormat="1" x14ac:dyDescent="0.25">
      <c r="A47" s="226" t="s">
        <v>676</v>
      </c>
      <c r="B47" s="226" t="s">
        <v>467</v>
      </c>
      <c r="C47" s="226" t="s">
        <v>14</v>
      </c>
      <c r="D47" s="226" t="s">
        <v>459</v>
      </c>
      <c r="E47" s="226">
        <v>29.2</v>
      </c>
      <c r="F47" s="226">
        <v>0</v>
      </c>
      <c r="G47" s="37"/>
      <c r="I47" s="37"/>
      <c r="J47" s="37"/>
      <c r="K47" s="37"/>
    </row>
    <row r="48" spans="1:11" x14ac:dyDescent="0.25">
      <c r="A48" s="257" t="s">
        <v>694</v>
      </c>
      <c r="B48" s="257" t="s">
        <v>678</v>
      </c>
      <c r="C48" s="257" t="s">
        <v>14</v>
      </c>
      <c r="D48" s="257" t="s">
        <v>30</v>
      </c>
      <c r="E48" s="257">
        <v>51</v>
      </c>
      <c r="F48" s="258">
        <v>0</v>
      </c>
      <c r="J48" s="10"/>
      <c r="K48" s="10"/>
    </row>
    <row r="49" spans="1:11" s="231" customFormat="1" x14ac:dyDescent="0.25">
      <c r="A49" s="259" t="s">
        <v>695</v>
      </c>
      <c r="B49" s="259" t="s">
        <v>688</v>
      </c>
      <c r="C49" s="259" t="s">
        <v>14</v>
      </c>
      <c r="D49" s="259" t="s">
        <v>461</v>
      </c>
      <c r="E49" s="259">
        <v>95.7</v>
      </c>
      <c r="F49" s="260">
        <v>0</v>
      </c>
      <c r="G49" s="37"/>
      <c r="I49" s="37"/>
      <c r="J49" s="37"/>
      <c r="K49" s="37"/>
    </row>
    <row r="50" spans="1:11" x14ac:dyDescent="0.25">
      <c r="A50" s="88" t="s">
        <v>28</v>
      </c>
      <c r="B50" s="88"/>
      <c r="C50" s="88" t="s">
        <v>14</v>
      </c>
      <c r="D50" s="88" t="s">
        <v>457</v>
      </c>
      <c r="E50" s="88">
        <v>122</v>
      </c>
      <c r="F50" s="88">
        <v>0</v>
      </c>
      <c r="J50" s="10"/>
      <c r="K50" s="10"/>
    </row>
    <row r="51" spans="1:11" s="231" customFormat="1" x14ac:dyDescent="0.25">
      <c r="A51" s="261" t="s">
        <v>696</v>
      </c>
      <c r="B51" s="261" t="s">
        <v>678</v>
      </c>
      <c r="C51" s="261" t="s">
        <v>29</v>
      </c>
      <c r="D51" s="261" t="s">
        <v>26</v>
      </c>
      <c r="E51" s="261">
        <v>196.4</v>
      </c>
      <c r="F51" s="262">
        <v>15</v>
      </c>
      <c r="G51" s="37"/>
      <c r="I51" s="37"/>
      <c r="J51" s="37"/>
      <c r="K51" s="37"/>
    </row>
    <row r="52" spans="1:11" s="231" customFormat="1" x14ac:dyDescent="0.25">
      <c r="A52" s="84" t="s">
        <v>8</v>
      </c>
      <c r="B52" s="84" t="s">
        <v>740</v>
      </c>
      <c r="C52" s="84" t="s">
        <v>384</v>
      </c>
      <c r="D52" s="84" t="s">
        <v>7</v>
      </c>
      <c r="E52" s="330" t="s">
        <v>464</v>
      </c>
      <c r="F52" s="330" t="s">
        <v>465</v>
      </c>
      <c r="G52" s="37"/>
      <c r="I52" s="37"/>
      <c r="J52" s="37"/>
      <c r="K52" s="37"/>
    </row>
    <row r="53" spans="1:11" x14ac:dyDescent="0.25">
      <c r="A53" s="88" t="s">
        <v>40</v>
      </c>
      <c r="B53" s="88" t="s">
        <v>43</v>
      </c>
      <c r="C53" s="88" t="s">
        <v>16</v>
      </c>
      <c r="D53" s="88" t="s">
        <v>67</v>
      </c>
      <c r="E53" s="88">
        <v>51</v>
      </c>
      <c r="F53" s="88">
        <v>200</v>
      </c>
      <c r="J53" s="10"/>
    </row>
    <row r="54" spans="1:11" s="227" customFormat="1" x14ac:dyDescent="0.25">
      <c r="A54" s="88" t="s">
        <v>92</v>
      </c>
      <c r="B54" s="88" t="s">
        <v>93</v>
      </c>
      <c r="C54" s="88" t="s">
        <v>16</v>
      </c>
      <c r="D54" s="88" t="s">
        <v>91</v>
      </c>
      <c r="E54" s="88">
        <v>196.4</v>
      </c>
      <c r="F54" s="88">
        <v>130</v>
      </c>
      <c r="G54" s="226"/>
      <c r="I54" s="226"/>
    </row>
    <row r="55" spans="1:11" s="256" customFormat="1" x14ac:dyDescent="0.25">
      <c r="A55" s="84" t="s">
        <v>8</v>
      </c>
      <c r="B55" s="84" t="s">
        <v>740</v>
      </c>
      <c r="C55" s="84" t="s">
        <v>384</v>
      </c>
      <c r="D55" s="84" t="s">
        <v>7</v>
      </c>
      <c r="E55" s="330" t="s">
        <v>464</v>
      </c>
      <c r="F55" s="330" t="s">
        <v>465</v>
      </c>
      <c r="G55" s="255"/>
      <c r="I55" s="255"/>
    </row>
    <row r="56" spans="1:11" s="256" customFormat="1" x14ac:dyDescent="0.25">
      <c r="A56" s="88" t="s">
        <v>34</v>
      </c>
      <c r="B56" s="88" t="s">
        <v>37</v>
      </c>
      <c r="C56" s="90" t="s">
        <v>21</v>
      </c>
      <c r="D56" s="88" t="s">
        <v>68</v>
      </c>
      <c r="E56" s="89">
        <v>187</v>
      </c>
      <c r="F56" s="89">
        <v>32</v>
      </c>
      <c r="G56" s="255"/>
      <c r="I56" s="255"/>
    </row>
    <row r="57" spans="1:11" s="256" customFormat="1" x14ac:dyDescent="0.25">
      <c r="A57" s="88" t="s">
        <v>36</v>
      </c>
      <c r="B57" s="88" t="s">
        <v>45</v>
      </c>
      <c r="C57" s="90" t="s">
        <v>21</v>
      </c>
      <c r="D57" s="88" t="s">
        <v>69</v>
      </c>
      <c r="E57" s="89">
        <v>187</v>
      </c>
      <c r="F57" s="89">
        <v>62</v>
      </c>
      <c r="G57" s="255"/>
      <c r="I57" s="255"/>
    </row>
    <row r="58" spans="1:11" s="256" customFormat="1" x14ac:dyDescent="0.25">
      <c r="A58" s="84" t="s">
        <v>8</v>
      </c>
      <c r="B58" s="84" t="s">
        <v>740</v>
      </c>
      <c r="C58" s="84" t="s">
        <v>384</v>
      </c>
      <c r="D58" s="84" t="s">
        <v>7</v>
      </c>
      <c r="E58" s="330" t="s">
        <v>464</v>
      </c>
      <c r="F58" s="330" t="s">
        <v>465</v>
      </c>
      <c r="G58" s="255"/>
      <c r="I58" s="255"/>
    </row>
    <row r="59" spans="1:11" x14ac:dyDescent="0.25">
      <c r="A59" s="88"/>
      <c r="B59" s="88"/>
      <c r="C59" s="90" t="s">
        <v>61</v>
      </c>
      <c r="D59" s="88" t="s">
        <v>458</v>
      </c>
      <c r="E59" s="88">
        <v>15.4</v>
      </c>
      <c r="F59" s="88">
        <v>0</v>
      </c>
    </row>
    <row r="60" spans="1:11" x14ac:dyDescent="0.25">
      <c r="A60" s="88"/>
      <c r="B60" s="88"/>
      <c r="C60" s="90" t="s">
        <v>61</v>
      </c>
      <c r="D60" s="88" t="s">
        <v>459</v>
      </c>
      <c r="E60" s="88">
        <v>29.2</v>
      </c>
      <c r="F60" s="88">
        <v>0</v>
      </c>
    </row>
    <row r="61" spans="1:11" x14ac:dyDescent="0.25">
      <c r="A61" s="88"/>
      <c r="B61" s="88"/>
      <c r="C61" s="90" t="s">
        <v>61</v>
      </c>
      <c r="D61" s="88" t="s">
        <v>30</v>
      </c>
      <c r="E61" s="88">
        <v>51</v>
      </c>
      <c r="F61" s="89">
        <v>0</v>
      </c>
    </row>
    <row r="62" spans="1:11" x14ac:dyDescent="0.25">
      <c r="A62" s="88"/>
      <c r="B62" s="88"/>
      <c r="C62" s="90" t="s">
        <v>61</v>
      </c>
      <c r="D62" s="88" t="s">
        <v>460</v>
      </c>
      <c r="E62" s="88">
        <v>67.5</v>
      </c>
      <c r="F62" s="89">
        <v>8.9</v>
      </c>
    </row>
    <row r="63" spans="1:11" x14ac:dyDescent="0.25">
      <c r="A63" s="88"/>
      <c r="B63" s="88"/>
      <c r="C63" s="90" t="s">
        <v>61</v>
      </c>
      <c r="D63" s="88" t="s">
        <v>461</v>
      </c>
      <c r="E63" s="88">
        <v>95.7</v>
      </c>
      <c r="F63" s="89">
        <v>0</v>
      </c>
    </row>
    <row r="64" spans="1:11" x14ac:dyDescent="0.25">
      <c r="A64" s="88"/>
      <c r="B64" s="88"/>
      <c r="C64" s="90" t="s">
        <v>61</v>
      </c>
      <c r="D64" s="88" t="s">
        <v>38</v>
      </c>
      <c r="E64" s="88">
        <v>122</v>
      </c>
      <c r="F64" s="89">
        <v>0</v>
      </c>
    </row>
    <row r="65" spans="1:6" x14ac:dyDescent="0.25">
      <c r="A65" s="88"/>
      <c r="B65" s="88"/>
      <c r="C65" s="90" t="s">
        <v>61</v>
      </c>
      <c r="D65" s="88" t="s">
        <v>462</v>
      </c>
      <c r="E65" s="88">
        <v>196.4</v>
      </c>
      <c r="F65" s="89">
        <v>6.2</v>
      </c>
    </row>
    <row r="66" spans="1:6" x14ac:dyDescent="0.25">
      <c r="A66" s="88"/>
      <c r="B66" s="88"/>
      <c r="C66" s="90" t="s">
        <v>61</v>
      </c>
      <c r="D66" s="88" t="s">
        <v>26</v>
      </c>
      <c r="E66" s="88">
        <v>196.4</v>
      </c>
      <c r="F66" s="89">
        <v>15</v>
      </c>
    </row>
    <row r="67" spans="1:6" x14ac:dyDescent="0.25">
      <c r="A67" s="84" t="s">
        <v>8</v>
      </c>
      <c r="B67" s="84" t="s">
        <v>740</v>
      </c>
      <c r="C67" s="84" t="s">
        <v>384</v>
      </c>
      <c r="D67" s="84" t="s">
        <v>7</v>
      </c>
      <c r="E67" s="330" t="s">
        <v>464</v>
      </c>
      <c r="F67" s="330" t="s">
        <v>465</v>
      </c>
    </row>
    <row r="68" spans="1:6" x14ac:dyDescent="0.25">
      <c r="A68" s="88" t="s">
        <v>189</v>
      </c>
      <c r="B68" s="88" t="s">
        <v>382</v>
      </c>
      <c r="C68" s="88" t="s">
        <v>274</v>
      </c>
      <c r="D68" s="88" t="s">
        <v>293</v>
      </c>
      <c r="E68" s="88">
        <v>15.8</v>
      </c>
      <c r="F68" s="88">
        <v>21.5</v>
      </c>
    </row>
    <row r="69" spans="1:6" x14ac:dyDescent="0.25">
      <c r="A69" s="88" t="s">
        <v>290</v>
      </c>
      <c r="B69" s="88" t="s">
        <v>383</v>
      </c>
      <c r="C69" s="88" t="s">
        <v>274</v>
      </c>
      <c r="D69" s="88" t="s">
        <v>291</v>
      </c>
      <c r="E69" s="88">
        <v>196.4</v>
      </c>
      <c r="F69" s="88">
        <v>140.1</v>
      </c>
    </row>
  </sheetData>
  <mergeCells count="2">
    <mergeCell ref="A1:F1"/>
    <mergeCell ref="A38:F38"/>
  </mergeCell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2"/>
  <sheetViews>
    <sheetView zoomScale="85" zoomScaleNormal="85" workbookViewId="0">
      <selection activeCell="E68" sqref="E68"/>
    </sheetView>
  </sheetViews>
  <sheetFormatPr defaultRowHeight="15" x14ac:dyDescent="0.25"/>
  <cols>
    <col min="1" max="1" width="59.85546875" bestFit="1" customWidth="1"/>
    <col min="2" max="2" width="31.7109375" bestFit="1" customWidth="1"/>
    <col min="3" max="3" width="19" bestFit="1" customWidth="1"/>
    <col min="4" max="4" width="24.28515625" customWidth="1"/>
    <col min="5" max="5" width="14.140625" bestFit="1" customWidth="1"/>
    <col min="6" max="6" width="9.5703125" bestFit="1" customWidth="1"/>
    <col min="7" max="7" width="14" bestFit="1" customWidth="1"/>
  </cols>
  <sheetData>
    <row r="1" spans="1:6" x14ac:dyDescent="0.25">
      <c r="A1" s="346" t="s">
        <v>385</v>
      </c>
      <c r="B1" s="346"/>
      <c r="C1" s="346"/>
      <c r="D1" s="346"/>
      <c r="E1" s="346"/>
      <c r="F1" s="346"/>
    </row>
    <row r="2" spans="1:6" x14ac:dyDescent="0.25">
      <c r="A2" s="182" t="s">
        <v>8</v>
      </c>
      <c r="B2" s="182" t="s">
        <v>740</v>
      </c>
      <c r="C2" s="182" t="s">
        <v>384</v>
      </c>
      <c r="D2" s="182" t="s">
        <v>7</v>
      </c>
      <c r="E2" s="182" t="s">
        <v>56</v>
      </c>
      <c r="F2" s="182" t="s">
        <v>24</v>
      </c>
    </row>
    <row r="3" spans="1:6" s="177" customFormat="1" x14ac:dyDescent="0.25">
      <c r="A3" s="183" t="s">
        <v>610</v>
      </c>
      <c r="B3" s="180" t="s">
        <v>510</v>
      </c>
      <c r="C3" s="183" t="s">
        <v>29</v>
      </c>
      <c r="D3" s="181" t="s">
        <v>220</v>
      </c>
      <c r="E3" s="183">
        <v>68.400000000000006</v>
      </c>
      <c r="F3" s="183">
        <v>0</v>
      </c>
    </row>
    <row r="4" spans="1:6" s="177" customFormat="1" x14ac:dyDescent="0.25">
      <c r="A4" s="180" t="s">
        <v>611</v>
      </c>
      <c r="B4" s="183" t="s">
        <v>510</v>
      </c>
      <c r="C4" s="183" t="s">
        <v>29</v>
      </c>
      <c r="D4" s="181" t="s">
        <v>599</v>
      </c>
      <c r="E4" s="181">
        <v>107.5</v>
      </c>
      <c r="F4" s="181">
        <v>0</v>
      </c>
    </row>
    <row r="5" spans="1:6" s="177" customFormat="1" x14ac:dyDescent="0.25">
      <c r="A5" s="180" t="s">
        <v>612</v>
      </c>
      <c r="B5" s="183" t="s">
        <v>510</v>
      </c>
      <c r="C5" s="183" t="s">
        <v>29</v>
      </c>
      <c r="D5" s="181" t="s">
        <v>600</v>
      </c>
      <c r="E5" s="181">
        <v>124.9</v>
      </c>
      <c r="F5" s="181">
        <v>0</v>
      </c>
    </row>
    <row r="6" spans="1:6" s="177" customFormat="1" x14ac:dyDescent="0.25">
      <c r="A6" s="263" t="s">
        <v>697</v>
      </c>
      <c r="B6" s="263" t="s">
        <v>678</v>
      </c>
      <c r="C6" s="263" t="s">
        <v>29</v>
      </c>
      <c r="D6" s="263" t="s">
        <v>607</v>
      </c>
      <c r="E6" s="264">
        <v>142.4</v>
      </c>
      <c r="F6" s="264">
        <v>10.3</v>
      </c>
    </row>
    <row r="7" spans="1:6" s="177" customFormat="1" x14ac:dyDescent="0.25">
      <c r="A7" s="180" t="s">
        <v>613</v>
      </c>
      <c r="B7" s="183" t="s">
        <v>510</v>
      </c>
      <c r="C7" s="183" t="s">
        <v>29</v>
      </c>
      <c r="D7" s="181" t="s">
        <v>601</v>
      </c>
      <c r="E7" s="181">
        <v>176.5</v>
      </c>
      <c r="F7" s="181">
        <v>0</v>
      </c>
    </row>
    <row r="8" spans="1:6" s="263" customFormat="1" x14ac:dyDescent="0.25">
      <c r="A8" s="265" t="s">
        <v>698</v>
      </c>
      <c r="B8" s="265" t="s">
        <v>678</v>
      </c>
      <c r="C8" s="265" t="s">
        <v>29</v>
      </c>
      <c r="D8" s="265" t="s">
        <v>219</v>
      </c>
      <c r="E8" s="266">
        <v>200.3</v>
      </c>
      <c r="F8" s="266">
        <v>0</v>
      </c>
    </row>
    <row r="9" spans="1:6" s="261" customFormat="1" x14ac:dyDescent="0.25">
      <c r="A9" s="326" t="s">
        <v>699</v>
      </c>
      <c r="B9" s="326" t="s">
        <v>678</v>
      </c>
      <c r="C9" s="326" t="s">
        <v>29</v>
      </c>
      <c r="D9" s="326" t="s">
        <v>700</v>
      </c>
      <c r="E9" s="268">
        <v>243.2</v>
      </c>
      <c r="F9" s="268">
        <v>0</v>
      </c>
    </row>
    <row r="10" spans="1:6" s="261" customFormat="1" x14ac:dyDescent="0.25">
      <c r="A10" s="326" t="s">
        <v>221</v>
      </c>
      <c r="B10" s="326"/>
      <c r="C10" s="308" t="s">
        <v>29</v>
      </c>
      <c r="D10" s="326" t="s">
        <v>221</v>
      </c>
      <c r="E10" s="180">
        <v>265.39999999999998</v>
      </c>
      <c r="F10" s="181">
        <v>5</v>
      </c>
    </row>
    <row r="11" spans="1:6" s="261" customFormat="1" x14ac:dyDescent="0.25">
      <c r="A11" s="326" t="s">
        <v>701</v>
      </c>
      <c r="B11" s="326" t="s">
        <v>678</v>
      </c>
      <c r="C11" s="326" t="s">
        <v>29</v>
      </c>
      <c r="D11" s="326" t="s">
        <v>609</v>
      </c>
      <c r="E11" s="268">
        <v>275.60000000000002</v>
      </c>
      <c r="F11" s="268">
        <v>10.6</v>
      </c>
    </row>
    <row r="12" spans="1:6" s="261" customFormat="1" x14ac:dyDescent="0.25">
      <c r="A12" s="326" t="s">
        <v>221</v>
      </c>
      <c r="B12" s="326"/>
      <c r="C12" s="308" t="s">
        <v>29</v>
      </c>
      <c r="D12" s="326" t="s">
        <v>221</v>
      </c>
      <c r="E12" s="180">
        <v>285</v>
      </c>
      <c r="F12" s="181">
        <v>5</v>
      </c>
    </row>
    <row r="13" spans="1:6" s="261" customFormat="1" x14ac:dyDescent="0.25">
      <c r="A13" s="180" t="s">
        <v>614</v>
      </c>
      <c r="B13" s="180" t="s">
        <v>510</v>
      </c>
      <c r="C13" s="183" t="s">
        <v>29</v>
      </c>
      <c r="D13" s="181" t="s">
        <v>602</v>
      </c>
      <c r="E13" s="181">
        <v>304</v>
      </c>
      <c r="F13" s="181">
        <v>0</v>
      </c>
    </row>
    <row r="14" spans="1:6" s="261" customFormat="1" x14ac:dyDescent="0.25">
      <c r="A14" s="180" t="s">
        <v>615</v>
      </c>
      <c r="B14" s="180" t="s">
        <v>481</v>
      </c>
      <c r="C14" s="183" t="s">
        <v>29</v>
      </c>
      <c r="D14" s="185" t="s">
        <v>603</v>
      </c>
      <c r="E14" s="181">
        <v>320.10000000000002</v>
      </c>
      <c r="F14" s="181">
        <v>0</v>
      </c>
    </row>
    <row r="15" spans="1:6" s="261" customFormat="1" x14ac:dyDescent="0.25">
      <c r="A15" s="180" t="s">
        <v>616</v>
      </c>
      <c r="B15" s="180" t="s">
        <v>510</v>
      </c>
      <c r="C15" s="183" t="s">
        <v>29</v>
      </c>
      <c r="D15" s="181" t="s">
        <v>604</v>
      </c>
      <c r="E15" s="181">
        <v>361</v>
      </c>
      <c r="F15" s="181">
        <v>0</v>
      </c>
    </row>
    <row r="16" spans="1:6" x14ac:dyDescent="0.25">
      <c r="A16" s="180" t="s">
        <v>617</v>
      </c>
      <c r="B16" s="180" t="s">
        <v>510</v>
      </c>
      <c r="C16" s="183" t="s">
        <v>29</v>
      </c>
      <c r="D16" s="181" t="s">
        <v>605</v>
      </c>
      <c r="E16" s="180">
        <v>378</v>
      </c>
      <c r="F16" s="181">
        <v>4.9000000000000004</v>
      </c>
    </row>
    <row r="17" spans="1:6" x14ac:dyDescent="0.25">
      <c r="A17" s="180" t="s">
        <v>577</v>
      </c>
      <c r="B17" s="180" t="s">
        <v>510</v>
      </c>
      <c r="C17" s="183" t="s">
        <v>29</v>
      </c>
      <c r="D17" s="180" t="s">
        <v>187</v>
      </c>
      <c r="E17" s="180">
        <v>451</v>
      </c>
      <c r="F17" s="181">
        <v>0</v>
      </c>
    </row>
    <row r="18" spans="1:6" x14ac:dyDescent="0.25">
      <c r="A18" s="330" t="s">
        <v>8</v>
      </c>
      <c r="B18" s="330" t="s">
        <v>740</v>
      </c>
      <c r="C18" s="330" t="s">
        <v>384</v>
      </c>
      <c r="D18" s="330" t="s">
        <v>7</v>
      </c>
      <c r="E18" s="330" t="s">
        <v>56</v>
      </c>
      <c r="F18" s="330" t="s">
        <v>24</v>
      </c>
    </row>
    <row r="19" spans="1:6" x14ac:dyDescent="0.25">
      <c r="A19" s="308" t="s">
        <v>618</v>
      </c>
      <c r="B19" s="326" t="s">
        <v>510</v>
      </c>
      <c r="C19" s="308" t="s">
        <v>14</v>
      </c>
      <c r="D19" s="326" t="s">
        <v>220</v>
      </c>
      <c r="E19" s="308">
        <v>68.400000000000006</v>
      </c>
      <c r="F19" s="308">
        <v>0</v>
      </c>
    </row>
    <row r="20" spans="1:6" x14ac:dyDescent="0.25">
      <c r="A20" s="326" t="s">
        <v>221</v>
      </c>
      <c r="B20" s="326"/>
      <c r="C20" s="308" t="s">
        <v>14</v>
      </c>
      <c r="D20" s="326" t="s">
        <v>221</v>
      </c>
      <c r="E20" s="326">
        <v>98</v>
      </c>
      <c r="F20" s="326">
        <v>5</v>
      </c>
    </row>
    <row r="21" spans="1:6" x14ac:dyDescent="0.25">
      <c r="A21" s="326" t="s">
        <v>702</v>
      </c>
      <c r="B21" s="326" t="s">
        <v>682</v>
      </c>
      <c r="C21" s="326" t="s">
        <v>14</v>
      </c>
      <c r="D21" s="326" t="s">
        <v>599</v>
      </c>
      <c r="E21" s="326">
        <v>107.5</v>
      </c>
      <c r="F21" s="326">
        <v>0</v>
      </c>
    </row>
    <row r="22" spans="1:6" x14ac:dyDescent="0.25">
      <c r="A22" s="326" t="s">
        <v>221</v>
      </c>
      <c r="B22" s="326"/>
      <c r="C22" s="308" t="s">
        <v>14</v>
      </c>
      <c r="D22" s="326" t="s">
        <v>221</v>
      </c>
      <c r="E22" s="326">
        <v>188</v>
      </c>
      <c r="F22" s="326">
        <v>5</v>
      </c>
    </row>
    <row r="23" spans="1:6" x14ac:dyDescent="0.25">
      <c r="A23" s="326" t="s">
        <v>703</v>
      </c>
      <c r="B23" s="326" t="s">
        <v>678</v>
      </c>
      <c r="C23" s="326" t="s">
        <v>14</v>
      </c>
      <c r="D23" s="326" t="s">
        <v>219</v>
      </c>
      <c r="E23" s="326">
        <v>200.3</v>
      </c>
      <c r="F23" s="326">
        <v>0</v>
      </c>
    </row>
    <row r="24" spans="1:6" s="267" customFormat="1" x14ac:dyDescent="0.25">
      <c r="A24" s="326" t="s">
        <v>221</v>
      </c>
      <c r="B24" s="326"/>
      <c r="C24" s="308" t="s">
        <v>14</v>
      </c>
      <c r="D24" s="326" t="s">
        <v>221</v>
      </c>
      <c r="E24" s="326">
        <v>247</v>
      </c>
      <c r="F24" s="326">
        <v>4</v>
      </c>
    </row>
    <row r="25" spans="1:6" s="267" customFormat="1" x14ac:dyDescent="0.25">
      <c r="A25" s="326" t="s">
        <v>221</v>
      </c>
      <c r="B25" s="326"/>
      <c r="C25" s="308" t="s">
        <v>14</v>
      </c>
      <c r="D25" s="326" t="s">
        <v>221</v>
      </c>
      <c r="E25" s="326">
        <v>294</v>
      </c>
      <c r="F25" s="326">
        <v>1</v>
      </c>
    </row>
    <row r="26" spans="1:6" x14ac:dyDescent="0.25">
      <c r="A26" s="326" t="s">
        <v>619</v>
      </c>
      <c r="B26" s="326" t="s">
        <v>481</v>
      </c>
      <c r="C26" s="308" t="s">
        <v>14</v>
      </c>
      <c r="D26" s="326" t="s">
        <v>218</v>
      </c>
      <c r="E26" s="326">
        <v>361</v>
      </c>
      <c r="F26" s="326">
        <v>0</v>
      </c>
    </row>
    <row r="27" spans="1:6" x14ac:dyDescent="0.25">
      <c r="A27" s="326"/>
      <c r="B27" s="326"/>
      <c r="C27" s="308" t="s">
        <v>14</v>
      </c>
      <c r="D27" s="326" t="s">
        <v>217</v>
      </c>
      <c r="E27" s="326">
        <v>402.9</v>
      </c>
      <c r="F27" s="326">
        <v>36.299999999999997</v>
      </c>
    </row>
    <row r="28" spans="1:6" s="1" customFormat="1" x14ac:dyDescent="0.25">
      <c r="A28" s="326" t="s">
        <v>584</v>
      </c>
      <c r="B28" s="326" t="s">
        <v>510</v>
      </c>
      <c r="C28" s="308" t="s">
        <v>14</v>
      </c>
      <c r="D28" s="326" t="s">
        <v>187</v>
      </c>
      <c r="E28" s="326">
        <v>451</v>
      </c>
      <c r="F28" s="326">
        <v>0</v>
      </c>
    </row>
    <row r="29" spans="1:6" s="1" customFormat="1" x14ac:dyDescent="0.25">
      <c r="A29" s="2" t="s">
        <v>8</v>
      </c>
      <c r="B29" s="203" t="s">
        <v>740</v>
      </c>
      <c r="C29" s="2" t="s">
        <v>384</v>
      </c>
      <c r="D29" s="2" t="s">
        <v>7</v>
      </c>
      <c r="E29" s="2" t="s">
        <v>56</v>
      </c>
      <c r="F29" s="2" t="s">
        <v>24</v>
      </c>
    </row>
    <row r="30" spans="1:6" s="181" customFormat="1" x14ac:dyDescent="0.25">
      <c r="A30" s="181" t="s">
        <v>166</v>
      </c>
      <c r="C30" s="183" t="s">
        <v>16</v>
      </c>
      <c r="D30" s="181" t="s">
        <v>606</v>
      </c>
      <c r="E30" s="181">
        <v>372.4</v>
      </c>
      <c r="F30" s="181">
        <v>60.6</v>
      </c>
    </row>
    <row r="31" spans="1:6" s="1" customFormat="1" x14ac:dyDescent="0.25">
      <c r="A31" s="178" t="s">
        <v>299</v>
      </c>
      <c r="B31" s="178"/>
      <c r="C31" s="179" t="s">
        <v>16</v>
      </c>
      <c r="D31" s="178" t="s">
        <v>188</v>
      </c>
      <c r="E31" s="178">
        <v>445.1</v>
      </c>
      <c r="F31" s="178">
        <v>70.7</v>
      </c>
    </row>
    <row r="32" spans="1:6" s="1" customFormat="1" x14ac:dyDescent="0.25">
      <c r="A32" s="2" t="s">
        <v>8</v>
      </c>
      <c r="B32" s="203" t="s">
        <v>740</v>
      </c>
      <c r="C32" s="2" t="s">
        <v>384</v>
      </c>
      <c r="D32" s="2" t="s">
        <v>7</v>
      </c>
      <c r="E32" s="2" t="s">
        <v>56</v>
      </c>
      <c r="F32" s="2" t="s">
        <v>24</v>
      </c>
    </row>
    <row r="33" spans="1:6" s="1" customFormat="1" x14ac:dyDescent="0.25">
      <c r="A33" t="s">
        <v>103</v>
      </c>
      <c r="B33" t="s">
        <v>104</v>
      </c>
      <c r="C33" s="5" t="s">
        <v>21</v>
      </c>
      <c r="D33" s="1" t="s">
        <v>105</v>
      </c>
      <c r="E33" s="1">
        <v>402.9</v>
      </c>
      <c r="F33" s="1">
        <v>36.299999999999997</v>
      </c>
    </row>
    <row r="34" spans="1:6" s="1" customFormat="1" x14ac:dyDescent="0.25">
      <c r="A34" t="s">
        <v>109</v>
      </c>
      <c r="B34" t="s">
        <v>110</v>
      </c>
      <c r="C34" s="5" t="s">
        <v>21</v>
      </c>
      <c r="D34" s="1" t="s">
        <v>111</v>
      </c>
      <c r="E34" s="1">
        <v>445.1</v>
      </c>
      <c r="F34" s="1">
        <v>56.2</v>
      </c>
    </row>
    <row r="35" spans="1:6" s="1" customFormat="1" x14ac:dyDescent="0.25">
      <c r="A35" s="2" t="s">
        <v>8</v>
      </c>
      <c r="B35" s="203" t="s">
        <v>740</v>
      </c>
      <c r="C35" s="2" t="s">
        <v>384</v>
      </c>
      <c r="D35" s="2" t="s">
        <v>7</v>
      </c>
      <c r="E35" s="2" t="s">
        <v>56</v>
      </c>
      <c r="F35" s="2" t="s">
        <v>24</v>
      </c>
    </row>
    <row r="36" spans="1:6" s="181" customFormat="1" x14ac:dyDescent="0.25">
      <c r="A36" s="190"/>
      <c r="B36" s="190"/>
      <c r="C36" s="193" t="s">
        <v>61</v>
      </c>
      <c r="D36" s="192" t="s">
        <v>220</v>
      </c>
      <c r="E36" s="192">
        <v>68.400000000000006</v>
      </c>
      <c r="F36" s="192">
        <v>0</v>
      </c>
    </row>
    <row r="37" spans="1:6" s="189" customFormat="1" x14ac:dyDescent="0.25">
      <c r="A37" s="190"/>
      <c r="B37" s="190"/>
      <c r="C37" s="193" t="s">
        <v>61</v>
      </c>
      <c r="D37" s="192" t="s">
        <v>599</v>
      </c>
      <c r="E37" s="192">
        <v>107.5</v>
      </c>
      <c r="F37" s="192">
        <v>0</v>
      </c>
    </row>
    <row r="38" spans="1:6" s="189" customFormat="1" x14ac:dyDescent="0.25">
      <c r="A38" s="190"/>
      <c r="B38" s="190"/>
      <c r="C38" s="193" t="s">
        <v>61</v>
      </c>
      <c r="D38" s="192" t="s">
        <v>600</v>
      </c>
      <c r="E38" s="192">
        <v>124.9</v>
      </c>
      <c r="F38" s="192">
        <v>0</v>
      </c>
    </row>
    <row r="39" spans="1:6" s="189" customFormat="1" x14ac:dyDescent="0.25">
      <c r="A39" s="190"/>
      <c r="B39" s="190"/>
      <c r="C39" s="193" t="s">
        <v>61</v>
      </c>
      <c r="D39" s="192" t="s">
        <v>607</v>
      </c>
      <c r="E39" s="192">
        <v>142.4</v>
      </c>
      <c r="F39" s="192">
        <v>10.3</v>
      </c>
    </row>
    <row r="40" spans="1:6" s="189" customFormat="1" x14ac:dyDescent="0.25">
      <c r="A40" s="190"/>
      <c r="B40" s="190"/>
      <c r="C40" s="193" t="s">
        <v>61</v>
      </c>
      <c r="D40" s="192" t="s">
        <v>601</v>
      </c>
      <c r="E40" s="192">
        <v>176.5</v>
      </c>
      <c r="F40" s="192">
        <v>0</v>
      </c>
    </row>
    <row r="41" spans="1:6" s="181" customFormat="1" x14ac:dyDescent="0.25">
      <c r="A41" s="190"/>
      <c r="B41" s="190"/>
      <c r="C41" s="193" t="s">
        <v>61</v>
      </c>
      <c r="D41" s="192" t="s">
        <v>219</v>
      </c>
      <c r="E41" s="192">
        <v>200.3</v>
      </c>
      <c r="F41" s="192">
        <v>0</v>
      </c>
    </row>
    <row r="42" spans="1:6" s="181" customFormat="1" x14ac:dyDescent="0.25">
      <c r="A42" s="190"/>
      <c r="B42" s="190"/>
      <c r="C42" s="193" t="s">
        <v>61</v>
      </c>
      <c r="D42" s="192" t="s">
        <v>608</v>
      </c>
      <c r="E42" s="192">
        <v>243.2</v>
      </c>
      <c r="F42" s="192">
        <v>0</v>
      </c>
    </row>
    <row r="43" spans="1:6" s="181" customFormat="1" x14ac:dyDescent="0.25">
      <c r="A43" s="190"/>
      <c r="B43" s="190"/>
      <c r="C43" s="193" t="s">
        <v>61</v>
      </c>
      <c r="D43" s="192" t="s">
        <v>609</v>
      </c>
      <c r="E43" s="192">
        <v>275.60000000000002</v>
      </c>
      <c r="F43" s="192">
        <v>10.6</v>
      </c>
    </row>
    <row r="44" spans="1:6" s="181" customFormat="1" x14ac:dyDescent="0.25">
      <c r="A44" s="190"/>
      <c r="B44" s="190"/>
      <c r="C44" s="193" t="s">
        <v>61</v>
      </c>
      <c r="D44" s="194" t="s">
        <v>602</v>
      </c>
      <c r="E44" s="192">
        <v>304</v>
      </c>
      <c r="F44" s="192">
        <v>0</v>
      </c>
    </row>
    <row r="45" spans="1:6" s="1" customFormat="1" x14ac:dyDescent="0.25">
      <c r="A45" s="190"/>
      <c r="B45" s="190"/>
      <c r="C45" s="193" t="s">
        <v>61</v>
      </c>
      <c r="D45" s="194" t="s">
        <v>603</v>
      </c>
      <c r="E45" s="192">
        <v>320.10000000000002</v>
      </c>
      <c r="F45" s="192">
        <v>0</v>
      </c>
    </row>
    <row r="46" spans="1:6" s="1" customFormat="1" x14ac:dyDescent="0.25">
      <c r="A46" s="190"/>
      <c r="B46" s="190"/>
      <c r="C46" s="193" t="s">
        <v>61</v>
      </c>
      <c r="D46" s="194" t="s">
        <v>218</v>
      </c>
      <c r="E46" s="192">
        <v>361</v>
      </c>
      <c r="F46" s="192">
        <v>0</v>
      </c>
    </row>
    <row r="47" spans="1:6" s="1" customFormat="1" x14ac:dyDescent="0.25">
      <c r="A47" s="190"/>
      <c r="B47" s="190"/>
      <c r="C47" s="193" t="s">
        <v>61</v>
      </c>
      <c r="D47" s="192" t="s">
        <v>605</v>
      </c>
      <c r="E47" s="191">
        <v>378</v>
      </c>
      <c r="F47" s="192">
        <v>4.9000000000000004</v>
      </c>
    </row>
    <row r="48" spans="1:6" s="1" customFormat="1" x14ac:dyDescent="0.25">
      <c r="A48" s="190"/>
      <c r="B48" s="190"/>
      <c r="C48" s="193" t="s">
        <v>61</v>
      </c>
      <c r="D48" s="192" t="s">
        <v>217</v>
      </c>
      <c r="E48" s="192">
        <v>402.9</v>
      </c>
      <c r="F48" s="192">
        <v>36.299999999999997</v>
      </c>
    </row>
    <row r="49" spans="1:6" s="1" customFormat="1" x14ac:dyDescent="0.25">
      <c r="A49" s="190"/>
      <c r="B49" s="190"/>
      <c r="C49" s="193" t="s">
        <v>61</v>
      </c>
      <c r="D49" s="192" t="s">
        <v>187</v>
      </c>
      <c r="E49" s="192">
        <v>445.1</v>
      </c>
      <c r="F49" s="192">
        <v>0</v>
      </c>
    </row>
    <row r="50" spans="1:6" s="1" customFormat="1" x14ac:dyDescent="0.25">
      <c r="A50" s="2" t="s">
        <v>8</v>
      </c>
      <c r="B50" s="203" t="s">
        <v>740</v>
      </c>
      <c r="C50" s="187" t="s">
        <v>384</v>
      </c>
      <c r="D50" s="187" t="s">
        <v>7</v>
      </c>
      <c r="E50" s="187" t="s">
        <v>56</v>
      </c>
      <c r="F50" s="187" t="s">
        <v>24</v>
      </c>
    </row>
    <row r="51" spans="1:6" s="1" customFormat="1" x14ac:dyDescent="0.25">
      <c r="A51" s="1" t="s">
        <v>286</v>
      </c>
      <c r="B51" s="181" t="s">
        <v>288</v>
      </c>
      <c r="C51" s="188" t="s">
        <v>274</v>
      </c>
      <c r="D51" s="186" t="s">
        <v>278</v>
      </c>
      <c r="E51" s="186">
        <v>213</v>
      </c>
      <c r="F51" s="186">
        <v>218.3</v>
      </c>
    </row>
    <row r="52" spans="1:6" s="1" customFormat="1" x14ac:dyDescent="0.25">
      <c r="A52" s="1" t="s">
        <v>282</v>
      </c>
      <c r="B52" s="1" t="s">
        <v>296</v>
      </c>
      <c r="C52" s="5" t="s">
        <v>274</v>
      </c>
      <c r="D52" s="1" t="s">
        <v>266</v>
      </c>
      <c r="E52" s="1">
        <v>445.1</v>
      </c>
      <c r="F52" s="1">
        <v>57.9</v>
      </c>
    </row>
    <row r="54" spans="1:6" x14ac:dyDescent="0.25">
      <c r="A54" s="346" t="s">
        <v>386</v>
      </c>
      <c r="B54" s="346"/>
      <c r="C54" s="346"/>
      <c r="D54" s="346"/>
      <c r="E54" s="346"/>
      <c r="F54" s="346"/>
    </row>
    <row r="55" spans="1:6" x14ac:dyDescent="0.25">
      <c r="A55" s="2" t="s">
        <v>8</v>
      </c>
      <c r="B55" s="203" t="s">
        <v>740</v>
      </c>
      <c r="C55" s="2" t="s">
        <v>384</v>
      </c>
      <c r="D55" s="2" t="s">
        <v>7</v>
      </c>
      <c r="E55" s="2" t="s">
        <v>56</v>
      </c>
      <c r="F55" s="2" t="s">
        <v>24</v>
      </c>
    </row>
    <row r="56" spans="1:6" s="191" customFormat="1" x14ac:dyDescent="0.25">
      <c r="A56" s="198" t="s">
        <v>624</v>
      </c>
      <c r="B56" s="198" t="s">
        <v>510</v>
      </c>
      <c r="C56" s="200" t="s">
        <v>29</v>
      </c>
      <c r="D56" s="198" t="s">
        <v>302</v>
      </c>
      <c r="E56" s="198">
        <v>492.5</v>
      </c>
      <c r="F56" s="199">
        <v>0</v>
      </c>
    </row>
    <row r="57" spans="1:6" s="191" customFormat="1" x14ac:dyDescent="0.25">
      <c r="A57" s="198" t="s">
        <v>625</v>
      </c>
      <c r="B57" s="198" t="s">
        <v>510</v>
      </c>
      <c r="C57" s="200" t="s">
        <v>29</v>
      </c>
      <c r="D57" s="198" t="s">
        <v>304</v>
      </c>
      <c r="E57" s="198">
        <v>537.4</v>
      </c>
      <c r="F57" s="199">
        <v>0</v>
      </c>
    </row>
    <row r="58" spans="1:6" s="269" customFormat="1" x14ac:dyDescent="0.25">
      <c r="A58" s="270" t="s">
        <v>626</v>
      </c>
      <c r="B58" s="270" t="s">
        <v>688</v>
      </c>
      <c r="C58" s="270" t="s">
        <v>29</v>
      </c>
      <c r="D58" s="270" t="s">
        <v>307</v>
      </c>
      <c r="E58" s="270">
        <v>570.4</v>
      </c>
      <c r="F58" s="270">
        <v>0</v>
      </c>
    </row>
    <row r="59" spans="1:6" s="269" customFormat="1" x14ac:dyDescent="0.25">
      <c r="A59" s="198" t="s">
        <v>626</v>
      </c>
      <c r="B59" s="198" t="s">
        <v>510</v>
      </c>
      <c r="C59" s="200" t="s">
        <v>29</v>
      </c>
      <c r="D59" s="198" t="s">
        <v>308</v>
      </c>
      <c r="E59" s="198">
        <v>597.5</v>
      </c>
      <c r="F59" s="199">
        <v>0</v>
      </c>
    </row>
    <row r="60" spans="1:6" s="269" customFormat="1" x14ac:dyDescent="0.25">
      <c r="A60" s="198" t="s">
        <v>627</v>
      </c>
      <c r="B60" s="198" t="s">
        <v>510</v>
      </c>
      <c r="C60" s="200" t="s">
        <v>29</v>
      </c>
      <c r="D60" s="198" t="s">
        <v>309</v>
      </c>
      <c r="E60" s="198">
        <v>619.5</v>
      </c>
      <c r="F60" s="199">
        <v>0</v>
      </c>
    </row>
    <row r="61" spans="1:6" s="191" customFormat="1" x14ac:dyDescent="0.25">
      <c r="A61" s="198" t="s">
        <v>628</v>
      </c>
      <c r="B61" s="198" t="s">
        <v>510</v>
      </c>
      <c r="C61" s="200" t="s">
        <v>29</v>
      </c>
      <c r="D61" s="198" t="s">
        <v>310</v>
      </c>
      <c r="E61" s="198">
        <v>669.5</v>
      </c>
      <c r="F61" s="199">
        <v>0</v>
      </c>
    </row>
    <row r="62" spans="1:6" x14ac:dyDescent="0.25">
      <c r="A62" s="271" t="s">
        <v>704</v>
      </c>
      <c r="B62" s="271" t="s">
        <v>678</v>
      </c>
      <c r="C62" s="271" t="s">
        <v>29</v>
      </c>
      <c r="D62" s="271" t="s">
        <v>312</v>
      </c>
      <c r="E62" s="271">
        <v>719.5</v>
      </c>
      <c r="F62" s="271">
        <v>0</v>
      </c>
    </row>
    <row r="63" spans="1:6" x14ac:dyDescent="0.25">
      <c r="A63" s="2" t="s">
        <v>8</v>
      </c>
      <c r="B63" s="203" t="s">
        <v>740</v>
      </c>
      <c r="C63" s="2" t="s">
        <v>384</v>
      </c>
      <c r="D63" s="2" t="s">
        <v>7</v>
      </c>
      <c r="E63" s="2" t="s">
        <v>56</v>
      </c>
      <c r="F63" s="2" t="s">
        <v>24</v>
      </c>
    </row>
    <row r="64" spans="1:6" x14ac:dyDescent="0.25">
      <c r="A64" s="201" t="s">
        <v>629</v>
      </c>
      <c r="B64" s="205"/>
      <c r="C64" s="201" t="s">
        <v>14</v>
      </c>
      <c r="D64" s="201" t="s">
        <v>302</v>
      </c>
      <c r="E64" s="201">
        <v>492.5</v>
      </c>
      <c r="F64" s="202">
        <v>0</v>
      </c>
    </row>
    <row r="65" spans="1:6" s="121" customFormat="1" x14ac:dyDescent="0.25">
      <c r="A65" s="202" t="s">
        <v>629</v>
      </c>
      <c r="B65" s="202" t="s">
        <v>510</v>
      </c>
      <c r="C65" s="202" t="s">
        <v>14</v>
      </c>
      <c r="D65" s="202" t="s">
        <v>303</v>
      </c>
      <c r="E65" s="202">
        <v>521.4</v>
      </c>
      <c r="F65" s="202">
        <v>0</v>
      </c>
    </row>
    <row r="66" spans="1:6" x14ac:dyDescent="0.25">
      <c r="A66" s="201" t="s">
        <v>630</v>
      </c>
      <c r="B66" s="201" t="s">
        <v>481</v>
      </c>
      <c r="C66" s="204" t="s">
        <v>14</v>
      </c>
      <c r="D66" s="202" t="s">
        <v>621</v>
      </c>
      <c r="E66" s="201">
        <v>559.1</v>
      </c>
      <c r="F66" s="201">
        <v>68</v>
      </c>
    </row>
    <row r="67" spans="1:6" s="271" customFormat="1" x14ac:dyDescent="0.25">
      <c r="A67" s="272" t="s">
        <v>705</v>
      </c>
      <c r="B67" s="272" t="s">
        <v>678</v>
      </c>
      <c r="C67" s="272" t="s">
        <v>14</v>
      </c>
      <c r="D67" s="272" t="s">
        <v>706</v>
      </c>
      <c r="E67" s="272">
        <v>597.5</v>
      </c>
      <c r="F67" s="272">
        <v>0</v>
      </c>
    </row>
    <row r="68" spans="1:6" s="271" customFormat="1" x14ac:dyDescent="0.25">
      <c r="A68" s="272" t="s">
        <v>707</v>
      </c>
      <c r="B68" s="272" t="s">
        <v>678</v>
      </c>
      <c r="C68" s="272" t="s">
        <v>14</v>
      </c>
      <c r="D68" s="272" t="s">
        <v>309</v>
      </c>
      <c r="E68" s="272">
        <v>619.5</v>
      </c>
      <c r="F68" s="272">
        <v>0</v>
      </c>
    </row>
    <row r="69" spans="1:6" s="271" customFormat="1" x14ac:dyDescent="0.25">
      <c r="A69" s="272" t="s">
        <v>704</v>
      </c>
      <c r="B69" s="272" t="s">
        <v>682</v>
      </c>
      <c r="C69" s="272" t="s">
        <v>14</v>
      </c>
      <c r="D69" s="272" t="s">
        <v>310</v>
      </c>
      <c r="E69" s="272">
        <v>669.5</v>
      </c>
      <c r="F69" s="272">
        <v>0</v>
      </c>
    </row>
    <row r="70" spans="1:6" s="1" customFormat="1" x14ac:dyDescent="0.25">
      <c r="A70" s="37" t="s">
        <v>631</v>
      </c>
      <c r="B70" s="37" t="s">
        <v>481</v>
      </c>
      <c r="C70" s="37" t="s">
        <v>14</v>
      </c>
      <c r="D70" s="231" t="s">
        <v>622</v>
      </c>
      <c r="E70" s="37">
        <v>698.8</v>
      </c>
      <c r="F70" s="37">
        <v>44.7</v>
      </c>
    </row>
    <row r="71" spans="1:6" s="1" customFormat="1" x14ac:dyDescent="0.25">
      <c r="A71" s="204" t="s">
        <v>618</v>
      </c>
      <c r="B71" s="201" t="s">
        <v>510</v>
      </c>
      <c r="C71" s="204" t="s">
        <v>14</v>
      </c>
      <c r="D71" s="202" t="s">
        <v>220</v>
      </c>
      <c r="E71" s="201">
        <v>799.3</v>
      </c>
      <c r="F71" s="201">
        <v>68.400000000000006</v>
      </c>
    </row>
    <row r="72" spans="1:6" x14ac:dyDescent="0.25">
      <c r="A72" s="2" t="s">
        <v>8</v>
      </c>
      <c r="B72" s="203" t="s">
        <v>740</v>
      </c>
      <c r="C72" s="2" t="s">
        <v>384</v>
      </c>
      <c r="D72" s="2" t="s">
        <v>7</v>
      </c>
      <c r="E72" s="2" t="s">
        <v>56</v>
      </c>
      <c r="F72" s="2" t="s">
        <v>24</v>
      </c>
    </row>
    <row r="73" spans="1:6" x14ac:dyDescent="0.25">
      <c r="A73" s="1" t="s">
        <v>299</v>
      </c>
      <c r="B73" s="4" t="s">
        <v>300</v>
      </c>
      <c r="C73" s="5" t="s">
        <v>16</v>
      </c>
      <c r="D73" s="1" t="s">
        <v>301</v>
      </c>
      <c r="E73">
        <v>492.5</v>
      </c>
      <c r="F73" s="1">
        <v>68.5</v>
      </c>
    </row>
    <row r="74" spans="1:6" s="37" customFormat="1" x14ac:dyDescent="0.25">
      <c r="A74" s="29" t="s">
        <v>166</v>
      </c>
      <c r="B74" s="320"/>
      <c r="C74" s="29" t="s">
        <v>16</v>
      </c>
      <c r="D74" s="29" t="s">
        <v>317</v>
      </c>
      <c r="E74" s="29">
        <v>799.3</v>
      </c>
      <c r="F74" s="29">
        <v>373</v>
      </c>
    </row>
    <row r="75" spans="1:6" x14ac:dyDescent="0.25">
      <c r="A75" s="2" t="s">
        <v>8</v>
      </c>
      <c r="B75" s="203" t="s">
        <v>740</v>
      </c>
      <c r="C75" s="2" t="s">
        <v>384</v>
      </c>
      <c r="D75" s="2" t="s">
        <v>7</v>
      </c>
      <c r="E75" s="2" t="s">
        <v>56</v>
      </c>
      <c r="F75" s="2" t="s">
        <v>24</v>
      </c>
    </row>
    <row r="76" spans="1:6" x14ac:dyDescent="0.25">
      <c r="A76" t="s">
        <v>315</v>
      </c>
      <c r="B76" t="s">
        <v>316</v>
      </c>
      <c r="C76" s="5" t="s">
        <v>21</v>
      </c>
      <c r="D76" t="s">
        <v>314</v>
      </c>
      <c r="E76" s="1">
        <v>799.3</v>
      </c>
      <c r="F76">
        <v>245</v>
      </c>
    </row>
    <row r="77" spans="1:6" x14ac:dyDescent="0.25">
      <c r="A77" s="2" t="s">
        <v>8</v>
      </c>
      <c r="B77" s="203" t="s">
        <v>740</v>
      </c>
      <c r="C77" s="2" t="s">
        <v>384</v>
      </c>
      <c r="D77" s="2" t="s">
        <v>7</v>
      </c>
      <c r="E77" s="2" t="s">
        <v>56</v>
      </c>
      <c r="F77" s="2" t="s">
        <v>24</v>
      </c>
    </row>
    <row r="78" spans="1:6" x14ac:dyDescent="0.25">
      <c r="C78" s="5" t="s">
        <v>61</v>
      </c>
      <c r="D78" t="s">
        <v>302</v>
      </c>
      <c r="E78">
        <v>492.5</v>
      </c>
      <c r="F78" s="1">
        <v>0</v>
      </c>
    </row>
    <row r="79" spans="1:6" x14ac:dyDescent="0.25">
      <c r="C79" s="5" t="s">
        <v>61</v>
      </c>
      <c r="D79" s="1" t="s">
        <v>303</v>
      </c>
      <c r="E79" s="1">
        <v>521.4</v>
      </c>
      <c r="F79" s="1">
        <v>0</v>
      </c>
    </row>
    <row r="80" spans="1:6" x14ac:dyDescent="0.25">
      <c r="C80" s="5" t="s">
        <v>61</v>
      </c>
      <c r="D80" t="s">
        <v>304</v>
      </c>
      <c r="E80">
        <v>537.4</v>
      </c>
      <c r="F80" s="1">
        <v>0</v>
      </c>
    </row>
    <row r="81" spans="1:6" x14ac:dyDescent="0.25">
      <c r="C81" s="5" t="s">
        <v>61</v>
      </c>
      <c r="D81" t="s">
        <v>305</v>
      </c>
      <c r="E81">
        <v>553.1</v>
      </c>
      <c r="F81" s="1">
        <v>0</v>
      </c>
    </row>
    <row r="82" spans="1:6" x14ac:dyDescent="0.25">
      <c r="C82" s="5" t="s">
        <v>61</v>
      </c>
      <c r="D82" t="s">
        <v>306</v>
      </c>
      <c r="E82">
        <v>559.1</v>
      </c>
      <c r="F82" s="1">
        <v>0</v>
      </c>
    </row>
    <row r="83" spans="1:6" x14ac:dyDescent="0.25">
      <c r="C83" s="5" t="s">
        <v>61</v>
      </c>
      <c r="D83" t="s">
        <v>307</v>
      </c>
      <c r="E83">
        <v>570.4</v>
      </c>
      <c r="F83" s="1">
        <v>0</v>
      </c>
    </row>
    <row r="84" spans="1:6" x14ac:dyDescent="0.25">
      <c r="C84" s="5" t="s">
        <v>61</v>
      </c>
      <c r="D84" t="s">
        <v>308</v>
      </c>
      <c r="E84">
        <v>597.5</v>
      </c>
      <c r="F84" s="1">
        <v>0</v>
      </c>
    </row>
    <row r="85" spans="1:6" x14ac:dyDescent="0.25">
      <c r="C85" s="5" t="s">
        <v>61</v>
      </c>
      <c r="D85" t="s">
        <v>309</v>
      </c>
      <c r="E85">
        <v>619.5</v>
      </c>
      <c r="F85" s="1">
        <v>0</v>
      </c>
    </row>
    <row r="86" spans="1:6" x14ac:dyDescent="0.25">
      <c r="C86" s="5" t="s">
        <v>61</v>
      </c>
      <c r="D86" t="s">
        <v>310</v>
      </c>
      <c r="E86">
        <v>669.5</v>
      </c>
      <c r="F86" s="1">
        <v>0</v>
      </c>
    </row>
    <row r="87" spans="1:6" x14ac:dyDescent="0.25">
      <c r="C87" s="5" t="s">
        <v>61</v>
      </c>
      <c r="D87" t="s">
        <v>311</v>
      </c>
      <c r="E87">
        <v>689.7</v>
      </c>
      <c r="F87" s="1">
        <v>0</v>
      </c>
    </row>
    <row r="88" spans="1:6" x14ac:dyDescent="0.25">
      <c r="C88" s="5" t="s">
        <v>61</v>
      </c>
      <c r="D88" t="s">
        <v>312</v>
      </c>
      <c r="E88">
        <v>719.5</v>
      </c>
      <c r="F88" s="1">
        <v>0</v>
      </c>
    </row>
    <row r="89" spans="1:6" x14ac:dyDescent="0.25">
      <c r="C89" s="5" t="s">
        <v>61</v>
      </c>
      <c r="D89" t="s">
        <v>313</v>
      </c>
      <c r="E89" s="1">
        <v>756.5</v>
      </c>
      <c r="F89" s="1">
        <v>0</v>
      </c>
    </row>
    <row r="90" spans="1:6" x14ac:dyDescent="0.25">
      <c r="A90" s="2" t="s">
        <v>8</v>
      </c>
      <c r="B90" s="203" t="s">
        <v>632</v>
      </c>
      <c r="C90" s="2" t="s">
        <v>384</v>
      </c>
      <c r="D90" s="2" t="s">
        <v>7</v>
      </c>
      <c r="E90" s="2" t="s">
        <v>56</v>
      </c>
      <c r="F90" s="2" t="s">
        <v>24</v>
      </c>
    </row>
    <row r="91" spans="1:6" x14ac:dyDescent="0.25">
      <c r="A91" t="s">
        <v>279</v>
      </c>
      <c r="B91" t="s">
        <v>294</v>
      </c>
      <c r="C91" s="5" t="s">
        <v>274</v>
      </c>
      <c r="D91" t="s">
        <v>295</v>
      </c>
      <c r="E91">
        <v>492.5</v>
      </c>
      <c r="F91" s="1">
        <v>68.5</v>
      </c>
    </row>
    <row r="92" spans="1:6" x14ac:dyDescent="0.25">
      <c r="A92" t="s">
        <v>286</v>
      </c>
      <c r="B92" t="s">
        <v>297</v>
      </c>
      <c r="C92" s="5" t="s">
        <v>274</v>
      </c>
      <c r="D92" t="s">
        <v>298</v>
      </c>
      <c r="E92">
        <v>668.5</v>
      </c>
      <c r="F92" s="1">
        <v>0</v>
      </c>
    </row>
  </sheetData>
  <mergeCells count="2">
    <mergeCell ref="A1:F1"/>
    <mergeCell ref="A54:F54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3:N19"/>
  <sheetViews>
    <sheetView topLeftCell="B1" workbookViewId="0">
      <selection activeCell="E21" sqref="E21"/>
    </sheetView>
  </sheetViews>
  <sheetFormatPr defaultRowHeight="15" x14ac:dyDescent="0.25"/>
  <cols>
    <col min="1" max="1" width="19.140625" customWidth="1"/>
  </cols>
  <sheetData>
    <row r="3" spans="1:14" s="306" customFormat="1" x14ac:dyDescent="0.25">
      <c r="C3" s="340" t="s">
        <v>739</v>
      </c>
      <c r="D3" s="340"/>
      <c r="E3" s="340"/>
      <c r="F3" s="340"/>
      <c r="G3" s="340"/>
      <c r="H3" s="340"/>
      <c r="I3" s="340"/>
      <c r="J3" s="340"/>
      <c r="K3" s="340"/>
      <c r="L3" s="340"/>
      <c r="M3" s="340"/>
      <c r="N3" s="340"/>
    </row>
    <row r="4" spans="1:14" s="306" customFormat="1" x14ac:dyDescent="0.25">
      <c r="C4" s="325" t="s">
        <v>48</v>
      </c>
      <c r="D4" s="325" t="s">
        <v>142</v>
      </c>
      <c r="E4" s="325" t="s">
        <v>142</v>
      </c>
      <c r="F4" s="325" t="s">
        <v>143</v>
      </c>
      <c r="G4" s="325" t="s">
        <v>143</v>
      </c>
      <c r="H4" s="325" t="s">
        <v>144</v>
      </c>
      <c r="I4" s="325" t="s">
        <v>144</v>
      </c>
      <c r="J4" s="325" t="s">
        <v>145</v>
      </c>
      <c r="K4" s="325" t="s">
        <v>145</v>
      </c>
      <c r="L4" s="325" t="s">
        <v>145</v>
      </c>
      <c r="M4" s="325" t="s">
        <v>146</v>
      </c>
      <c r="N4" s="325" t="s">
        <v>147</v>
      </c>
    </row>
    <row r="5" spans="1:14" s="306" customFormat="1" x14ac:dyDescent="0.25">
      <c r="A5" s="325" t="s">
        <v>127</v>
      </c>
      <c r="B5" s="325" t="s">
        <v>128</v>
      </c>
      <c r="C5" s="325" t="s">
        <v>208</v>
      </c>
      <c r="D5" s="325" t="s">
        <v>209</v>
      </c>
      <c r="E5" s="325" t="s">
        <v>210</v>
      </c>
      <c r="F5" s="325" t="s">
        <v>211</v>
      </c>
      <c r="G5" s="325" t="s">
        <v>212</v>
      </c>
      <c r="H5" s="325" t="s">
        <v>210</v>
      </c>
      <c r="I5" s="325" t="s">
        <v>211</v>
      </c>
      <c r="J5" s="325" t="s">
        <v>210</v>
      </c>
      <c r="K5" s="325" t="s">
        <v>211</v>
      </c>
      <c r="L5" s="325" t="s">
        <v>213</v>
      </c>
      <c r="M5" s="325" t="s">
        <v>214</v>
      </c>
      <c r="N5" s="325" t="s">
        <v>215</v>
      </c>
    </row>
    <row r="6" spans="1:14" s="306" customFormat="1" x14ac:dyDescent="0.25">
      <c r="A6" s="34" t="s">
        <v>133</v>
      </c>
      <c r="B6" s="34">
        <v>1</v>
      </c>
      <c r="C6" s="333">
        <v>34.217622314263529</v>
      </c>
      <c r="D6" s="333">
        <v>9.7500138504155132</v>
      </c>
      <c r="E6" s="333">
        <v>19.922886965376783</v>
      </c>
      <c r="F6" s="333">
        <v>16.086121096382833</v>
      </c>
      <c r="G6" s="333">
        <v>33.898698834372446</v>
      </c>
      <c r="H6" s="333">
        <v>21.980475156777615</v>
      </c>
      <c r="I6" s="333">
        <v>23.035102974828373</v>
      </c>
      <c r="J6" s="333">
        <v>42.083372331618101</v>
      </c>
      <c r="K6" s="333">
        <v>12.781565871663826</v>
      </c>
      <c r="L6" s="333">
        <v>18.149999999999999</v>
      </c>
      <c r="M6" s="333">
        <v>51.343601428215038</v>
      </c>
      <c r="N6" s="333">
        <v>27.805471985383679</v>
      </c>
    </row>
    <row r="7" spans="1:14" s="306" customFormat="1" x14ac:dyDescent="0.25">
      <c r="A7" s="34" t="s">
        <v>134</v>
      </c>
      <c r="B7" s="34">
        <v>2</v>
      </c>
      <c r="C7" s="333">
        <v>36.937367331089831</v>
      </c>
      <c r="D7" s="333">
        <v>29.84175900277009</v>
      </c>
      <c r="E7" s="333">
        <v>27.224847250509168</v>
      </c>
      <c r="F7" s="333">
        <v>20.772051224443942</v>
      </c>
      <c r="G7" s="333">
        <v>46.93683925182976</v>
      </c>
      <c r="H7" s="333">
        <v>22.830861070911723</v>
      </c>
      <c r="I7" s="333">
        <v>72.269908466819246</v>
      </c>
      <c r="J7" s="333">
        <v>61.390439137999017</v>
      </c>
      <c r="K7" s="333">
        <v>16.651625496876772</v>
      </c>
      <c r="L7" s="333">
        <v>18.149999999999999</v>
      </c>
      <c r="M7" s="333">
        <v>87.309806596688858</v>
      </c>
      <c r="N7" s="333">
        <v>62.987384264048487</v>
      </c>
    </row>
    <row r="9" spans="1:14" x14ac:dyDescent="0.25">
      <c r="C9" s="341" t="s">
        <v>738</v>
      </c>
      <c r="D9" s="342"/>
      <c r="E9" s="342"/>
      <c r="F9" s="342"/>
      <c r="G9" s="342"/>
      <c r="H9" s="342"/>
      <c r="I9" s="342"/>
      <c r="J9" s="342"/>
      <c r="K9" s="342"/>
      <c r="L9" s="342"/>
      <c r="M9" s="342"/>
      <c r="N9" s="343"/>
    </row>
    <row r="10" spans="1:14" x14ac:dyDescent="0.25">
      <c r="C10" s="325" t="s">
        <v>48</v>
      </c>
      <c r="D10" s="325" t="s">
        <v>142</v>
      </c>
      <c r="E10" s="325" t="s">
        <v>142</v>
      </c>
      <c r="F10" s="325" t="s">
        <v>143</v>
      </c>
      <c r="G10" s="325" t="s">
        <v>143</v>
      </c>
      <c r="H10" s="325" t="s">
        <v>144</v>
      </c>
      <c r="I10" s="325" t="s">
        <v>144</v>
      </c>
      <c r="J10" s="325" t="s">
        <v>145</v>
      </c>
      <c r="K10" s="325" t="s">
        <v>145</v>
      </c>
      <c r="L10" s="325" t="s">
        <v>145</v>
      </c>
      <c r="M10" s="325" t="s">
        <v>146</v>
      </c>
      <c r="N10" s="325" t="s">
        <v>147</v>
      </c>
    </row>
    <row r="11" spans="1:14" x14ac:dyDescent="0.25">
      <c r="A11" s="325" t="s">
        <v>127</v>
      </c>
      <c r="B11" s="325" t="s">
        <v>128</v>
      </c>
      <c r="C11" s="325" t="s">
        <v>208</v>
      </c>
      <c r="D11" s="325" t="s">
        <v>209</v>
      </c>
      <c r="E11" s="325" t="s">
        <v>210</v>
      </c>
      <c r="F11" s="325" t="s">
        <v>211</v>
      </c>
      <c r="G11" s="325" t="s">
        <v>212</v>
      </c>
      <c r="H11" s="325" t="s">
        <v>210</v>
      </c>
      <c r="I11" s="325" t="s">
        <v>211</v>
      </c>
      <c r="J11" s="325" t="s">
        <v>210</v>
      </c>
      <c r="K11" s="325" t="s">
        <v>211</v>
      </c>
      <c r="L11" s="325" t="s">
        <v>213</v>
      </c>
      <c r="M11" s="325" t="s">
        <v>214</v>
      </c>
      <c r="N11" s="325" t="s">
        <v>215</v>
      </c>
    </row>
    <row r="12" spans="1:14" x14ac:dyDescent="0.25">
      <c r="A12" s="333" t="s">
        <v>133</v>
      </c>
      <c r="B12" s="336">
        <v>1</v>
      </c>
      <c r="C12" s="333">
        <v>28.413516049702309</v>
      </c>
      <c r="D12" s="333">
        <v>8.8025346260387796</v>
      </c>
      <c r="E12" s="333">
        <v>11.376934826883911</v>
      </c>
      <c r="F12" s="333">
        <v>14.162390474050772</v>
      </c>
      <c r="G12" s="333">
        <v>20.176416373000809</v>
      </c>
      <c r="H12" s="333">
        <v>21.972009165460683</v>
      </c>
      <c r="I12" s="333">
        <v>23.035102974828373</v>
      </c>
      <c r="J12" s="333">
        <v>22.381965386128226</v>
      </c>
      <c r="K12" s="333">
        <v>11.419988642816579</v>
      </c>
      <c r="L12" s="333">
        <v>18.149999999999999</v>
      </c>
      <c r="M12" s="333">
        <v>36.405193915548374</v>
      </c>
      <c r="N12" s="333">
        <v>27.805471985383679</v>
      </c>
    </row>
    <row r="13" spans="1:14" x14ac:dyDescent="0.25">
      <c r="A13" s="333" t="s">
        <v>134</v>
      </c>
      <c r="B13" s="336">
        <v>2</v>
      </c>
      <c r="C13" s="333">
        <v>20.094321123479162</v>
      </c>
      <c r="D13" s="333">
        <v>11.427742382271468</v>
      </c>
      <c r="E13" s="333">
        <v>14.666064154786151</v>
      </c>
      <c r="F13" s="333">
        <v>19.314816895079755</v>
      </c>
      <c r="G13" s="333">
        <v>30.719056654920031</v>
      </c>
      <c r="H13" s="333">
        <v>22.830861070911723</v>
      </c>
      <c r="I13" s="333">
        <v>72.269908466819246</v>
      </c>
      <c r="J13" s="333">
        <v>26.320620820768319</v>
      </c>
      <c r="K13" s="333">
        <v>11.419988642816577</v>
      </c>
      <c r="L13" s="333">
        <v>18.149999999999999</v>
      </c>
      <c r="M13" s="333">
        <v>63.625</v>
      </c>
      <c r="N13" s="333">
        <v>62.834223507917166</v>
      </c>
    </row>
    <row r="15" spans="1:14" x14ac:dyDescent="0.25">
      <c r="A15" s="306"/>
      <c r="B15" s="306"/>
      <c r="C15" s="344" t="s">
        <v>737</v>
      </c>
      <c r="D15" s="344"/>
      <c r="E15" s="344"/>
      <c r="F15" s="344"/>
      <c r="G15" s="344"/>
      <c r="H15" s="344"/>
      <c r="I15" s="344"/>
      <c r="J15" s="344"/>
      <c r="K15" s="344"/>
      <c r="L15" s="344"/>
      <c r="M15" s="344"/>
      <c r="N15" s="344"/>
    </row>
    <row r="16" spans="1:14" x14ac:dyDescent="0.25">
      <c r="A16" s="306"/>
      <c r="B16" s="306"/>
      <c r="C16" s="337" t="s">
        <v>48</v>
      </c>
      <c r="D16" s="337" t="s">
        <v>142</v>
      </c>
      <c r="E16" s="337" t="s">
        <v>142</v>
      </c>
      <c r="F16" s="337" t="s">
        <v>143</v>
      </c>
      <c r="G16" s="337" t="s">
        <v>143</v>
      </c>
      <c r="H16" s="337" t="s">
        <v>144</v>
      </c>
      <c r="I16" s="337" t="s">
        <v>144</v>
      </c>
      <c r="J16" s="337" t="s">
        <v>145</v>
      </c>
      <c r="K16" s="337" t="s">
        <v>145</v>
      </c>
      <c r="L16" s="337" t="s">
        <v>145</v>
      </c>
      <c r="M16" s="337" t="s">
        <v>146</v>
      </c>
      <c r="N16" s="337" t="s">
        <v>147</v>
      </c>
    </row>
    <row r="17" spans="1:14" x14ac:dyDescent="0.25">
      <c r="A17" s="337" t="s">
        <v>127</v>
      </c>
      <c r="B17" s="337" t="s">
        <v>128</v>
      </c>
      <c r="C17" s="337" t="s">
        <v>208</v>
      </c>
      <c r="D17" s="337" t="s">
        <v>209</v>
      </c>
      <c r="E17" s="337" t="s">
        <v>210</v>
      </c>
      <c r="F17" s="337" t="s">
        <v>211</v>
      </c>
      <c r="G17" s="337" t="s">
        <v>212</v>
      </c>
      <c r="H17" s="337" t="s">
        <v>210</v>
      </c>
      <c r="I17" s="337" t="s">
        <v>211</v>
      </c>
      <c r="J17" s="337" t="s">
        <v>210</v>
      </c>
      <c r="K17" s="337" t="s">
        <v>211</v>
      </c>
      <c r="L17" s="337" t="s">
        <v>213</v>
      </c>
      <c r="M17" s="337" t="s">
        <v>214</v>
      </c>
      <c r="N17" s="337" t="s">
        <v>215</v>
      </c>
    </row>
    <row r="18" spans="1:14" x14ac:dyDescent="0.25">
      <c r="A18" s="34" t="s">
        <v>133</v>
      </c>
      <c r="B18" s="34">
        <v>1</v>
      </c>
      <c r="C18" s="333">
        <f t="shared" ref="C18:N18" si="0">C12-C6</f>
        <v>-5.80410626456122</v>
      </c>
      <c r="D18" s="333">
        <f t="shared" si="0"/>
        <v>-0.9474792243767336</v>
      </c>
      <c r="E18" s="333">
        <f t="shared" si="0"/>
        <v>-8.5459521384928721</v>
      </c>
      <c r="F18" s="333">
        <f t="shared" si="0"/>
        <v>-1.9237306223320605</v>
      </c>
      <c r="G18" s="333">
        <f t="shared" si="0"/>
        <v>-13.722282461371638</v>
      </c>
      <c r="H18" s="333">
        <f t="shared" si="0"/>
        <v>-8.4659913169318202E-3</v>
      </c>
      <c r="I18" s="333">
        <f t="shared" si="0"/>
        <v>0</v>
      </c>
      <c r="J18" s="333">
        <f t="shared" si="0"/>
        <v>-19.701406945489875</v>
      </c>
      <c r="K18" s="333">
        <f t="shared" si="0"/>
        <v>-1.3615772288472474</v>
      </c>
      <c r="L18" s="333">
        <f t="shared" si="0"/>
        <v>0</v>
      </c>
      <c r="M18" s="333">
        <f t="shared" si="0"/>
        <v>-14.938407512666664</v>
      </c>
      <c r="N18" s="333">
        <f t="shared" si="0"/>
        <v>0</v>
      </c>
    </row>
    <row r="19" spans="1:14" x14ac:dyDescent="0.25">
      <c r="A19" s="34" t="s">
        <v>134</v>
      </c>
      <c r="B19" s="34">
        <v>2</v>
      </c>
      <c r="C19" s="333">
        <f t="shared" ref="C19:N19" si="1">C13-C7</f>
        <v>-16.843046207610669</v>
      </c>
      <c r="D19" s="333">
        <f t="shared" si="1"/>
        <v>-18.414016620498622</v>
      </c>
      <c r="E19" s="333">
        <f t="shared" si="1"/>
        <v>-12.558783095723017</v>
      </c>
      <c r="F19" s="333">
        <f t="shared" si="1"/>
        <v>-1.4572343293641872</v>
      </c>
      <c r="G19" s="333">
        <f t="shared" si="1"/>
        <v>-16.217782596909728</v>
      </c>
      <c r="H19" s="333">
        <f t="shared" si="1"/>
        <v>0</v>
      </c>
      <c r="I19" s="333">
        <f t="shared" si="1"/>
        <v>0</v>
      </c>
      <c r="J19" s="333">
        <f t="shared" si="1"/>
        <v>-35.069818317230698</v>
      </c>
      <c r="K19" s="333">
        <f t="shared" si="1"/>
        <v>-5.231636854060195</v>
      </c>
      <c r="L19" s="333">
        <f t="shared" si="1"/>
        <v>0</v>
      </c>
      <c r="M19" s="333">
        <f t="shared" si="1"/>
        <v>-23.684806596688858</v>
      </c>
      <c r="N19" s="333">
        <f t="shared" si="1"/>
        <v>-0.15316075613132085</v>
      </c>
    </row>
  </sheetData>
  <mergeCells count="3">
    <mergeCell ref="C3:N3"/>
    <mergeCell ref="C9:N9"/>
    <mergeCell ref="C15:N15"/>
  </mergeCells>
  <conditionalFormatting sqref="C6:N7">
    <cfRule type="cellIs" dxfId="4" priority="4" operator="equal">
      <formula>0</formula>
    </cfRule>
  </conditionalFormatting>
  <conditionalFormatting sqref="A12:N13">
    <cfRule type="cellIs" dxfId="3" priority="3" operator="equal">
      <formula>0</formula>
    </cfRule>
  </conditionalFormatting>
  <conditionalFormatting sqref="C18:N19">
    <cfRule type="cellIs" dxfId="2" priority="1" operator="lessThan">
      <formula>0</formula>
    </cfRule>
    <cfRule type="cellIs" dxfId="1" priority="2" operator="greaterThanOrEqual">
      <formula>0</formula>
    </cfRule>
  </conditionalFormatting>
  <pageMargins left="0.7" right="0.7" top="0.75" bottom="0.75" header="0.3" footer="0.3"/>
  <pageSetup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4"/>
  <sheetViews>
    <sheetView zoomScale="85" zoomScaleNormal="85" workbookViewId="0">
      <selection sqref="A1:F1"/>
    </sheetView>
  </sheetViews>
  <sheetFormatPr defaultRowHeight="15" x14ac:dyDescent="0.25"/>
  <cols>
    <col min="1" max="1" width="46.85546875" bestFit="1" customWidth="1"/>
    <col min="2" max="2" width="22.85546875" bestFit="1" customWidth="1"/>
    <col min="3" max="3" width="19" style="224" bestFit="1" customWidth="1"/>
    <col min="4" max="4" width="23" bestFit="1" customWidth="1"/>
    <col min="5" max="5" width="14.140625" bestFit="1" customWidth="1"/>
    <col min="6" max="6" width="9.5703125" bestFit="1" customWidth="1"/>
    <col min="7" max="7" width="91.85546875" bestFit="1" customWidth="1"/>
  </cols>
  <sheetData>
    <row r="1" spans="1:10" x14ac:dyDescent="0.25">
      <c r="A1" s="346" t="s">
        <v>57</v>
      </c>
      <c r="B1" s="346"/>
      <c r="C1" s="346"/>
      <c r="D1" s="346" t="s">
        <v>222</v>
      </c>
      <c r="E1" s="346"/>
      <c r="F1" s="346"/>
      <c r="G1" s="1"/>
    </row>
    <row r="2" spans="1:10" x14ac:dyDescent="0.25">
      <c r="A2" s="2" t="s">
        <v>8</v>
      </c>
      <c r="B2" s="2" t="s">
        <v>740</v>
      </c>
      <c r="C2" s="101"/>
      <c r="D2" s="2" t="s">
        <v>7</v>
      </c>
      <c r="E2" s="2" t="s">
        <v>56</v>
      </c>
      <c r="F2" s="2" t="s">
        <v>24</v>
      </c>
    </row>
    <row r="3" spans="1:10" x14ac:dyDescent="0.25">
      <c r="A3" s="5" t="s">
        <v>649</v>
      </c>
      <c r="B3" s="28" t="s">
        <v>481</v>
      </c>
      <c r="C3" s="223" t="s">
        <v>29</v>
      </c>
      <c r="D3" s="5" t="s">
        <v>318</v>
      </c>
      <c r="E3" s="5">
        <v>39.1</v>
      </c>
      <c r="F3" s="5">
        <v>52</v>
      </c>
      <c r="G3" s="5"/>
    </row>
    <row r="4" spans="1:10" x14ac:dyDescent="0.25">
      <c r="A4" s="5" t="s">
        <v>650</v>
      </c>
      <c r="B4" s="28" t="s">
        <v>510</v>
      </c>
      <c r="C4" s="223" t="s">
        <v>29</v>
      </c>
      <c r="D4" s="5" t="s">
        <v>148</v>
      </c>
      <c r="E4" s="1">
        <v>69</v>
      </c>
      <c r="F4" s="5">
        <v>0</v>
      </c>
      <c r="G4" s="5"/>
    </row>
    <row r="5" spans="1:10" s="29" customFormat="1" x14ac:dyDescent="0.25">
      <c r="A5" s="29" t="s">
        <v>550</v>
      </c>
      <c r="B5" s="29" t="s">
        <v>481</v>
      </c>
      <c r="C5" s="225" t="s">
        <v>29</v>
      </c>
      <c r="D5" s="29" t="s">
        <v>162</v>
      </c>
      <c r="E5" s="29">
        <v>176</v>
      </c>
      <c r="F5" s="29">
        <v>0</v>
      </c>
    </row>
    <row r="6" spans="1:10" s="29" customFormat="1" x14ac:dyDescent="0.25">
      <c r="A6" s="29" t="s">
        <v>651</v>
      </c>
      <c r="B6" s="29" t="s">
        <v>510</v>
      </c>
      <c r="C6" s="225" t="s">
        <v>29</v>
      </c>
      <c r="D6" s="29" t="s">
        <v>648</v>
      </c>
      <c r="E6" s="29">
        <v>207.3</v>
      </c>
      <c r="F6" s="29">
        <v>9.3000000000000007</v>
      </c>
    </row>
    <row r="7" spans="1:10" x14ac:dyDescent="0.25">
      <c r="A7" s="1" t="s">
        <v>149</v>
      </c>
      <c r="B7" s="1" t="s">
        <v>320</v>
      </c>
      <c r="C7" s="223" t="s">
        <v>29</v>
      </c>
      <c r="D7" s="1" t="s">
        <v>319</v>
      </c>
      <c r="E7" s="1">
        <v>206</v>
      </c>
      <c r="F7" s="1">
        <v>0</v>
      </c>
    </row>
    <row r="8" spans="1:10" x14ac:dyDescent="0.25">
      <c r="A8" s="228" t="s">
        <v>8</v>
      </c>
      <c r="B8" s="228" t="s">
        <v>740</v>
      </c>
      <c r="C8" s="101"/>
      <c r="D8" s="228" t="s">
        <v>7</v>
      </c>
      <c r="E8" s="228" t="s">
        <v>56</v>
      </c>
      <c r="F8" s="228" t="s">
        <v>24</v>
      </c>
    </row>
    <row r="9" spans="1:10" s="29" customFormat="1" x14ac:dyDescent="0.25">
      <c r="A9" s="226" t="s">
        <v>652</v>
      </c>
      <c r="B9" s="227" t="s">
        <v>510</v>
      </c>
      <c r="C9" s="275" t="s">
        <v>14</v>
      </c>
      <c r="D9" s="229" t="s">
        <v>318</v>
      </c>
      <c r="E9" s="227">
        <v>39.1</v>
      </c>
      <c r="F9" s="229">
        <v>52</v>
      </c>
    </row>
    <row r="10" spans="1:10" x14ac:dyDescent="0.25">
      <c r="A10" s="230" t="s">
        <v>653</v>
      </c>
      <c r="B10" s="226" t="s">
        <v>481</v>
      </c>
      <c r="C10" s="275" t="s">
        <v>14</v>
      </c>
      <c r="D10" s="230" t="s">
        <v>148</v>
      </c>
      <c r="E10" s="230">
        <v>69</v>
      </c>
      <c r="F10" s="230">
        <v>0</v>
      </c>
      <c r="G10" s="1"/>
    </row>
    <row r="11" spans="1:10" x14ac:dyDescent="0.25">
      <c r="A11" s="227" t="s">
        <v>559</v>
      </c>
      <c r="B11" s="226" t="s">
        <v>510</v>
      </c>
      <c r="C11" s="229" t="s">
        <v>14</v>
      </c>
      <c r="D11" s="226" t="s">
        <v>162</v>
      </c>
      <c r="E11" s="230">
        <v>176</v>
      </c>
      <c r="F11" s="230">
        <v>0</v>
      </c>
    </row>
    <row r="12" spans="1:10" x14ac:dyDescent="0.25">
      <c r="A12" s="226" t="s">
        <v>558</v>
      </c>
      <c r="B12" s="227" t="s">
        <v>510</v>
      </c>
      <c r="C12" s="229" t="s">
        <v>14</v>
      </c>
      <c r="D12" s="226" t="s">
        <v>539</v>
      </c>
      <c r="E12" s="227">
        <v>206</v>
      </c>
      <c r="F12" s="227">
        <v>32.9</v>
      </c>
      <c r="G12" s="1"/>
    </row>
    <row r="13" spans="1:10" s="1" customFormat="1" x14ac:dyDescent="0.25">
      <c r="A13" s="228" t="s">
        <v>8</v>
      </c>
      <c r="B13" s="228" t="s">
        <v>740</v>
      </c>
      <c r="C13" s="101"/>
      <c r="D13" s="228" t="s">
        <v>7</v>
      </c>
      <c r="E13" s="228" t="s">
        <v>56</v>
      </c>
      <c r="F13" s="228" t="s">
        <v>24</v>
      </c>
      <c r="H13" s="29"/>
    </row>
    <row r="14" spans="1:10" s="1" customFormat="1" x14ac:dyDescent="0.25">
      <c r="A14" s="1" t="s">
        <v>265</v>
      </c>
      <c r="B14"/>
      <c r="C14" s="223" t="s">
        <v>16</v>
      </c>
      <c r="D14" s="1" t="s">
        <v>148</v>
      </c>
      <c r="E14" s="1">
        <v>69</v>
      </c>
      <c r="F14" s="1">
        <v>0</v>
      </c>
      <c r="H14" s="7"/>
      <c r="I14" s="10"/>
      <c r="J14" s="10"/>
    </row>
    <row r="15" spans="1:10" s="227" customFormat="1" x14ac:dyDescent="0.25">
      <c r="A15" s="227" t="s">
        <v>415</v>
      </c>
      <c r="C15" s="229" t="s">
        <v>16</v>
      </c>
      <c r="D15" s="227" t="s">
        <v>150</v>
      </c>
      <c r="E15" s="227">
        <v>176</v>
      </c>
      <c r="F15" s="227">
        <v>0</v>
      </c>
      <c r="H15" s="230"/>
      <c r="I15" s="158"/>
      <c r="J15" s="158"/>
    </row>
    <row r="16" spans="1:10" s="1" customFormat="1" x14ac:dyDescent="0.25">
      <c r="A16" s="228" t="s">
        <v>8</v>
      </c>
      <c r="B16" s="228" t="s">
        <v>740</v>
      </c>
      <c r="C16" s="101"/>
      <c r="D16" s="228" t="s">
        <v>7</v>
      </c>
      <c r="E16" s="228" t="s">
        <v>56</v>
      </c>
      <c r="F16" s="228" t="s">
        <v>24</v>
      </c>
      <c r="H16" s="29"/>
    </row>
    <row r="17" spans="1:8" s="1" customFormat="1" x14ac:dyDescent="0.25">
      <c r="A17" s="1" t="s">
        <v>267</v>
      </c>
      <c r="C17" s="223" t="s">
        <v>21</v>
      </c>
      <c r="D17" t="s">
        <v>268</v>
      </c>
      <c r="E17" s="1">
        <v>69</v>
      </c>
      <c r="F17" s="1">
        <v>0</v>
      </c>
      <c r="H17" s="29"/>
    </row>
    <row r="18" spans="1:8" x14ac:dyDescent="0.25">
      <c r="A18" s="228" t="s">
        <v>8</v>
      </c>
      <c r="B18" s="228" t="s">
        <v>740</v>
      </c>
      <c r="C18" s="101"/>
      <c r="D18" s="228" t="s">
        <v>7</v>
      </c>
      <c r="E18" s="228" t="s">
        <v>56</v>
      </c>
      <c r="F18" s="228" t="s">
        <v>24</v>
      </c>
      <c r="G18" s="1"/>
    </row>
    <row r="19" spans="1:8" x14ac:dyDescent="0.25">
      <c r="C19" s="223" t="s">
        <v>61</v>
      </c>
      <c r="D19" t="s">
        <v>318</v>
      </c>
      <c r="E19" s="1">
        <v>39.1</v>
      </c>
      <c r="F19" s="1">
        <v>0</v>
      </c>
      <c r="G19" s="1"/>
    </row>
    <row r="20" spans="1:8" x14ac:dyDescent="0.25">
      <c r="C20" s="223" t="s">
        <v>61</v>
      </c>
      <c r="D20" t="s">
        <v>268</v>
      </c>
      <c r="E20" s="1">
        <v>69</v>
      </c>
      <c r="F20" s="1">
        <v>0</v>
      </c>
      <c r="G20" s="1"/>
    </row>
    <row r="21" spans="1:8" x14ac:dyDescent="0.25">
      <c r="C21" s="223" t="s">
        <v>61</v>
      </c>
      <c r="D21" t="s">
        <v>162</v>
      </c>
      <c r="E21" s="1">
        <v>176</v>
      </c>
      <c r="F21" s="1">
        <v>0</v>
      </c>
      <c r="G21" s="1"/>
    </row>
    <row r="22" spans="1:8" x14ac:dyDescent="0.25">
      <c r="C22" s="223" t="s">
        <v>61</v>
      </c>
      <c r="D22" t="s">
        <v>319</v>
      </c>
      <c r="E22" s="1">
        <v>206</v>
      </c>
      <c r="F22" s="1">
        <v>0</v>
      </c>
      <c r="G22" s="1"/>
    </row>
    <row r="23" spans="1:8" x14ac:dyDescent="0.25">
      <c r="A23" s="228" t="s">
        <v>8</v>
      </c>
      <c r="B23" s="228" t="s">
        <v>740</v>
      </c>
      <c r="C23" s="101"/>
      <c r="D23" s="228" t="s">
        <v>7</v>
      </c>
      <c r="E23" s="228" t="s">
        <v>56</v>
      </c>
      <c r="F23" s="228" t="s">
        <v>24</v>
      </c>
    </row>
    <row r="24" spans="1:8" x14ac:dyDescent="0.25">
      <c r="A24" t="s">
        <v>282</v>
      </c>
      <c r="B24" t="s">
        <v>324</v>
      </c>
      <c r="C24" s="223" t="s">
        <v>274</v>
      </c>
      <c r="D24" t="s">
        <v>148</v>
      </c>
      <c r="E24" s="1">
        <v>69</v>
      </c>
      <c r="F24" s="1">
        <v>0</v>
      </c>
    </row>
    <row r="26" spans="1:8" x14ac:dyDescent="0.25">
      <c r="A26" s="346" t="s">
        <v>742</v>
      </c>
      <c r="B26" s="346"/>
      <c r="C26" s="346"/>
      <c r="D26" s="346" t="s">
        <v>223</v>
      </c>
      <c r="E26" s="346"/>
      <c r="F26" s="346"/>
    </row>
    <row r="27" spans="1:8" x14ac:dyDescent="0.25">
      <c r="A27" s="2" t="s">
        <v>8</v>
      </c>
      <c r="B27" s="2" t="s">
        <v>740</v>
      </c>
      <c r="C27" s="101"/>
      <c r="D27" s="2" t="s">
        <v>7</v>
      </c>
      <c r="E27" s="2" t="s">
        <v>56</v>
      </c>
      <c r="F27" s="2" t="s">
        <v>24</v>
      </c>
    </row>
    <row r="28" spans="1:8" s="209" customFormat="1" x14ac:dyDescent="0.25">
      <c r="A28" s="209" t="s">
        <v>636</v>
      </c>
      <c r="B28" s="209" t="s">
        <v>499</v>
      </c>
      <c r="C28" s="223" t="s">
        <v>29</v>
      </c>
      <c r="D28" s="209" t="s">
        <v>321</v>
      </c>
      <c r="E28" s="209">
        <v>95.7</v>
      </c>
      <c r="F28" s="209">
        <v>0</v>
      </c>
    </row>
    <row r="29" spans="1:8" s="209" customFormat="1" x14ac:dyDescent="0.25">
      <c r="A29" s="209" t="s">
        <v>637</v>
      </c>
      <c r="B29" s="209" t="s">
        <v>477</v>
      </c>
      <c r="C29" s="223" t="s">
        <v>29</v>
      </c>
      <c r="D29" s="209" t="s">
        <v>322</v>
      </c>
      <c r="E29" s="209">
        <v>208</v>
      </c>
      <c r="F29" s="209">
        <v>0</v>
      </c>
    </row>
    <row r="30" spans="1:8" s="210" customFormat="1" x14ac:dyDescent="0.25">
      <c r="A30" s="210" t="s">
        <v>638</v>
      </c>
      <c r="B30" s="210" t="s">
        <v>467</v>
      </c>
      <c r="C30" s="225" t="s">
        <v>29</v>
      </c>
      <c r="D30" s="210" t="s">
        <v>322</v>
      </c>
      <c r="E30" s="210">
        <v>208</v>
      </c>
      <c r="F30" s="210">
        <v>0</v>
      </c>
    </row>
    <row r="31" spans="1:8" s="209" customFormat="1" x14ac:dyDescent="0.25">
      <c r="A31" s="209" t="s">
        <v>639</v>
      </c>
      <c r="B31" s="209" t="s">
        <v>467</v>
      </c>
      <c r="C31" s="223" t="s">
        <v>29</v>
      </c>
      <c r="D31" s="209" t="s">
        <v>322</v>
      </c>
      <c r="E31" s="209">
        <v>208</v>
      </c>
      <c r="F31" s="209">
        <v>0</v>
      </c>
    </row>
    <row r="32" spans="1:8" s="209" customFormat="1" x14ac:dyDescent="0.25">
      <c r="A32" s="209" t="s">
        <v>640</v>
      </c>
      <c r="B32" s="209" t="s">
        <v>467</v>
      </c>
      <c r="C32" s="223" t="s">
        <v>29</v>
      </c>
      <c r="D32" s="209" t="s">
        <v>322</v>
      </c>
      <c r="E32" s="209">
        <v>208</v>
      </c>
      <c r="F32" s="209">
        <v>0</v>
      </c>
    </row>
    <row r="33" spans="1:6" s="213" customFormat="1" x14ac:dyDescent="0.25">
      <c r="A33" s="213" t="s">
        <v>641</v>
      </c>
      <c r="B33" s="213" t="s">
        <v>477</v>
      </c>
      <c r="C33" s="225" t="s">
        <v>29</v>
      </c>
      <c r="D33" s="213" t="s">
        <v>633</v>
      </c>
      <c r="E33" s="213">
        <v>279.7</v>
      </c>
      <c r="F33" s="213">
        <v>0</v>
      </c>
    </row>
    <row r="34" spans="1:6" s="209" customFormat="1" x14ac:dyDescent="0.25">
      <c r="A34" s="210" t="s">
        <v>642</v>
      </c>
      <c r="B34" s="210" t="s">
        <v>477</v>
      </c>
      <c r="C34" s="225" t="s">
        <v>29</v>
      </c>
      <c r="D34" s="210" t="s">
        <v>633</v>
      </c>
      <c r="E34" s="209">
        <v>279.7</v>
      </c>
      <c r="F34" s="209">
        <v>0</v>
      </c>
    </row>
    <row r="35" spans="1:6" s="209" customFormat="1" x14ac:dyDescent="0.25">
      <c r="A35" s="209" t="s">
        <v>643</v>
      </c>
      <c r="B35" s="209" t="s">
        <v>477</v>
      </c>
      <c r="C35" s="223" t="s">
        <v>29</v>
      </c>
      <c r="D35" s="209" t="s">
        <v>633</v>
      </c>
      <c r="E35" s="209">
        <v>279.7</v>
      </c>
      <c r="F35" s="209">
        <v>0</v>
      </c>
    </row>
    <row r="36" spans="1:6" s="209" customFormat="1" x14ac:dyDescent="0.25">
      <c r="A36" s="209" t="s">
        <v>644</v>
      </c>
      <c r="B36" s="209" t="s">
        <v>477</v>
      </c>
      <c r="C36" s="223" t="s">
        <v>29</v>
      </c>
      <c r="D36" s="209" t="s">
        <v>633</v>
      </c>
      <c r="E36" s="209">
        <v>279.7</v>
      </c>
      <c r="F36" s="209">
        <v>0</v>
      </c>
    </row>
    <row r="37" spans="1:6" s="209" customFormat="1" x14ac:dyDescent="0.25">
      <c r="A37" s="209" t="s">
        <v>645</v>
      </c>
      <c r="B37" s="209" t="s">
        <v>477</v>
      </c>
      <c r="C37" s="223" t="s">
        <v>29</v>
      </c>
      <c r="D37" s="209" t="s">
        <v>633</v>
      </c>
      <c r="E37" s="209">
        <v>279.7</v>
      </c>
      <c r="F37" s="209">
        <v>0</v>
      </c>
    </row>
    <row r="38" spans="1:6" x14ac:dyDescent="0.25">
      <c r="A38" t="s">
        <v>646</v>
      </c>
      <c r="B38" t="s">
        <v>499</v>
      </c>
      <c r="C38" s="223" t="s">
        <v>29</v>
      </c>
      <c r="D38" t="s">
        <v>633</v>
      </c>
      <c r="E38">
        <v>279.7</v>
      </c>
      <c r="F38">
        <v>0</v>
      </c>
    </row>
    <row r="39" spans="1:6" s="211" customFormat="1" x14ac:dyDescent="0.25">
      <c r="A39" s="212" t="s">
        <v>8</v>
      </c>
      <c r="B39" s="212" t="s">
        <v>740</v>
      </c>
      <c r="C39" s="101"/>
      <c r="D39" s="212" t="s">
        <v>7</v>
      </c>
      <c r="E39" s="212" t="s">
        <v>56</v>
      </c>
      <c r="F39" s="212" t="s">
        <v>24</v>
      </c>
    </row>
    <row r="40" spans="1:6" s="211" customFormat="1" x14ac:dyDescent="0.25">
      <c r="A40" s="216" t="s">
        <v>646</v>
      </c>
      <c r="B40" s="216" t="s">
        <v>499</v>
      </c>
      <c r="C40" s="224" t="s">
        <v>14</v>
      </c>
      <c r="D40" s="215" t="s">
        <v>634</v>
      </c>
      <c r="E40" s="214">
        <v>265.8</v>
      </c>
      <c r="F40" s="214">
        <v>36.6</v>
      </c>
    </row>
    <row r="41" spans="1:6" s="211" customFormat="1" x14ac:dyDescent="0.25">
      <c r="A41" s="216" t="s">
        <v>647</v>
      </c>
      <c r="B41" s="216" t="s">
        <v>467</v>
      </c>
      <c r="C41" s="224" t="s">
        <v>14</v>
      </c>
      <c r="D41" s="214" t="s">
        <v>635</v>
      </c>
      <c r="E41" s="215">
        <v>279.7</v>
      </c>
      <c r="F41" s="214">
        <v>26.7</v>
      </c>
    </row>
    <row r="42" spans="1:6" s="211" customFormat="1" x14ac:dyDescent="0.25">
      <c r="A42" s="212" t="s">
        <v>8</v>
      </c>
      <c r="B42" s="212" t="s">
        <v>740</v>
      </c>
      <c r="C42" s="101"/>
      <c r="D42" s="212" t="s">
        <v>7</v>
      </c>
      <c r="E42" s="212" t="s">
        <v>56</v>
      </c>
      <c r="F42" s="212" t="s">
        <v>24</v>
      </c>
    </row>
    <row r="43" spans="1:6" x14ac:dyDescent="0.25">
      <c r="A43" t="s">
        <v>412</v>
      </c>
      <c r="C43" s="223" t="s">
        <v>16</v>
      </c>
      <c r="D43" t="s">
        <v>326</v>
      </c>
      <c r="E43">
        <v>95.7</v>
      </c>
      <c r="F43" s="1">
        <v>151</v>
      </c>
    </row>
    <row r="44" spans="1:6" x14ac:dyDescent="0.25">
      <c r="A44" t="s">
        <v>265</v>
      </c>
      <c r="C44" s="223" t="s">
        <v>16</v>
      </c>
      <c r="D44" t="s">
        <v>148</v>
      </c>
      <c r="E44" s="1">
        <v>314.2</v>
      </c>
      <c r="F44" s="1">
        <v>69</v>
      </c>
    </row>
    <row r="45" spans="1:6" x14ac:dyDescent="0.25">
      <c r="A45" s="217" t="s">
        <v>8</v>
      </c>
      <c r="B45" s="217" t="s">
        <v>740</v>
      </c>
      <c r="C45" s="101"/>
      <c r="D45" s="217" t="s">
        <v>7</v>
      </c>
      <c r="E45" s="217" t="s">
        <v>56</v>
      </c>
      <c r="F45" s="217" t="s">
        <v>24</v>
      </c>
    </row>
    <row r="46" spans="1:6" x14ac:dyDescent="0.25">
      <c r="A46" t="s">
        <v>207</v>
      </c>
      <c r="C46" s="223" t="s">
        <v>21</v>
      </c>
      <c r="D46" t="s">
        <v>327</v>
      </c>
      <c r="E46">
        <v>95.7</v>
      </c>
      <c r="F46" s="1">
        <v>127</v>
      </c>
    </row>
    <row r="47" spans="1:6" x14ac:dyDescent="0.25">
      <c r="A47" s="1" t="s">
        <v>267</v>
      </c>
      <c r="B47" s="1"/>
      <c r="C47" s="223" t="s">
        <v>21</v>
      </c>
      <c r="D47" t="s">
        <v>268</v>
      </c>
      <c r="E47" s="1">
        <v>314.2</v>
      </c>
      <c r="F47" s="1">
        <v>69</v>
      </c>
    </row>
    <row r="48" spans="1:6" x14ac:dyDescent="0.25">
      <c r="A48" s="217" t="s">
        <v>8</v>
      </c>
      <c r="B48" s="217" t="s">
        <v>740</v>
      </c>
      <c r="C48" s="101"/>
      <c r="D48" s="217" t="s">
        <v>7</v>
      </c>
      <c r="E48" s="217" t="s">
        <v>56</v>
      </c>
      <c r="F48" s="217" t="s">
        <v>24</v>
      </c>
    </row>
    <row r="49" spans="1:6" x14ac:dyDescent="0.25">
      <c r="C49" s="223" t="s">
        <v>61</v>
      </c>
      <c r="D49" t="s">
        <v>321</v>
      </c>
      <c r="E49" s="1">
        <v>95.7</v>
      </c>
      <c r="F49" s="1">
        <v>0</v>
      </c>
    </row>
    <row r="50" spans="1:6" x14ac:dyDescent="0.25">
      <c r="C50" s="223" t="s">
        <v>61</v>
      </c>
      <c r="D50" t="s">
        <v>322</v>
      </c>
      <c r="E50" s="1">
        <v>208</v>
      </c>
      <c r="F50" s="1">
        <v>0</v>
      </c>
    </row>
    <row r="51" spans="1:6" x14ac:dyDescent="0.25">
      <c r="C51" s="223" t="s">
        <v>61</v>
      </c>
      <c r="D51" t="s">
        <v>323</v>
      </c>
      <c r="E51" s="1">
        <v>279.7</v>
      </c>
      <c r="F51" s="1">
        <v>0</v>
      </c>
    </row>
    <row r="52" spans="1:6" x14ac:dyDescent="0.25">
      <c r="A52" s="217" t="s">
        <v>8</v>
      </c>
      <c r="B52" s="217" t="s">
        <v>740</v>
      </c>
      <c r="C52" s="101"/>
      <c r="D52" s="217" t="s">
        <v>7</v>
      </c>
      <c r="E52" s="217" t="s">
        <v>56</v>
      </c>
      <c r="F52" s="217" t="s">
        <v>24</v>
      </c>
    </row>
    <row r="53" spans="1:6" x14ac:dyDescent="0.25">
      <c r="A53" t="s">
        <v>282</v>
      </c>
      <c r="B53" t="s">
        <v>324</v>
      </c>
      <c r="C53" s="223" t="s">
        <v>274</v>
      </c>
      <c r="D53" t="s">
        <v>148</v>
      </c>
      <c r="E53">
        <v>95.7</v>
      </c>
      <c r="F53" s="1">
        <v>0</v>
      </c>
    </row>
    <row r="54" spans="1:6" x14ac:dyDescent="0.25">
      <c r="A54" t="s">
        <v>286</v>
      </c>
      <c r="B54" t="s">
        <v>297</v>
      </c>
      <c r="C54" s="223" t="s">
        <v>274</v>
      </c>
      <c r="D54" t="s">
        <v>325</v>
      </c>
      <c r="E54">
        <v>314.2</v>
      </c>
      <c r="F54" s="1">
        <v>66.8</v>
      </c>
    </row>
  </sheetData>
  <mergeCells count="2">
    <mergeCell ref="A1:F1"/>
    <mergeCell ref="A26:F26"/>
  </mergeCells>
  <pageMargins left="0.7" right="0.7" top="0.75" bottom="0.75" header="0.3" footer="0.3"/>
  <pageSetup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74"/>
  <sheetViews>
    <sheetView topLeftCell="A92" zoomScale="85" zoomScaleNormal="85" workbookViewId="0">
      <selection activeCell="A161" sqref="A161:F161"/>
    </sheetView>
  </sheetViews>
  <sheetFormatPr defaultColWidth="18.28515625" defaultRowHeight="15" x14ac:dyDescent="0.25"/>
  <cols>
    <col min="1" max="1" width="65.28515625" bestFit="1" customWidth="1"/>
    <col min="2" max="2" width="31.5703125" bestFit="1" customWidth="1"/>
    <col min="3" max="3" width="19" style="117" bestFit="1" customWidth="1"/>
    <col min="4" max="4" width="26.140625" bestFit="1" customWidth="1"/>
    <col min="5" max="5" width="14.140625" bestFit="1" customWidth="1"/>
    <col min="6" max="6" width="9.5703125" bestFit="1" customWidth="1"/>
    <col min="7" max="7" width="8.140625" style="1" customWidth="1"/>
    <col min="10" max="16384" width="18.28515625" style="1"/>
  </cols>
  <sheetData>
    <row r="1" spans="1:9" x14ac:dyDescent="0.25">
      <c r="A1" s="346" t="s">
        <v>152</v>
      </c>
      <c r="B1" s="346"/>
      <c r="C1" s="346"/>
      <c r="D1" s="346" t="s">
        <v>222</v>
      </c>
      <c r="E1" s="346"/>
      <c r="F1" s="346"/>
    </row>
    <row r="2" spans="1:9" x14ac:dyDescent="0.25">
      <c r="A2" s="2" t="s">
        <v>8</v>
      </c>
      <c r="B2" s="2" t="s">
        <v>740</v>
      </c>
      <c r="C2" s="101"/>
      <c r="D2" s="2" t="s">
        <v>7</v>
      </c>
      <c r="E2" s="2" t="s">
        <v>56</v>
      </c>
      <c r="F2" s="2" t="s">
        <v>24</v>
      </c>
      <c r="G2"/>
    </row>
    <row r="3" spans="1:9" s="111" customFormat="1" x14ac:dyDescent="0.25">
      <c r="A3" s="114" t="s">
        <v>540</v>
      </c>
      <c r="B3" s="114" t="s">
        <v>481</v>
      </c>
      <c r="C3" s="117" t="s">
        <v>29</v>
      </c>
      <c r="D3" s="117" t="s">
        <v>153</v>
      </c>
      <c r="E3" s="117">
        <v>353.4</v>
      </c>
      <c r="F3" s="117">
        <v>0</v>
      </c>
      <c r="G3" s="110"/>
      <c r="H3" s="110"/>
      <c r="I3" s="110"/>
    </row>
    <row r="4" spans="1:9" s="274" customFormat="1" x14ac:dyDescent="0.25">
      <c r="A4" s="276" t="s">
        <v>708</v>
      </c>
      <c r="B4" s="276" t="s">
        <v>678</v>
      </c>
      <c r="C4" s="276" t="s">
        <v>29</v>
      </c>
      <c r="D4" s="276" t="s">
        <v>154</v>
      </c>
      <c r="E4" s="277">
        <v>369.4</v>
      </c>
      <c r="F4" s="277">
        <v>0</v>
      </c>
      <c r="G4" s="273"/>
      <c r="H4" s="273"/>
      <c r="I4" s="273"/>
    </row>
    <row r="5" spans="1:9" s="274" customFormat="1" x14ac:dyDescent="0.25">
      <c r="A5" s="117" t="s">
        <v>541</v>
      </c>
      <c r="B5" s="120" t="s">
        <v>510</v>
      </c>
      <c r="C5" s="117" t="s">
        <v>29</v>
      </c>
      <c r="D5" s="117" t="s">
        <v>534</v>
      </c>
      <c r="E5" s="115">
        <v>387.59999999999997</v>
      </c>
      <c r="F5" s="117">
        <v>5</v>
      </c>
      <c r="G5" s="273"/>
      <c r="H5" s="273"/>
      <c r="I5" s="273"/>
    </row>
    <row r="6" spans="1:9" s="274" customFormat="1" x14ac:dyDescent="0.25">
      <c r="A6" s="117" t="s">
        <v>542</v>
      </c>
      <c r="B6" s="120" t="s">
        <v>510</v>
      </c>
      <c r="C6" s="117" t="s">
        <v>29</v>
      </c>
      <c r="D6" s="114" t="s">
        <v>155</v>
      </c>
      <c r="E6" s="115">
        <v>401.3</v>
      </c>
      <c r="F6" s="115">
        <v>0</v>
      </c>
      <c r="G6" s="273"/>
      <c r="H6" s="273"/>
      <c r="I6" s="273"/>
    </row>
    <row r="7" spans="1:9" s="274" customFormat="1" x14ac:dyDescent="0.25">
      <c r="A7" s="114" t="s">
        <v>543</v>
      </c>
      <c r="B7" s="120" t="s">
        <v>510</v>
      </c>
      <c r="C7" s="117" t="s">
        <v>29</v>
      </c>
      <c r="D7" s="115" t="s">
        <v>535</v>
      </c>
      <c r="E7" s="114">
        <v>436.4</v>
      </c>
      <c r="F7" s="115">
        <v>37</v>
      </c>
      <c r="G7" s="273"/>
      <c r="H7" s="273"/>
      <c r="I7" s="273"/>
    </row>
    <row r="8" spans="1:9" s="274" customFormat="1" x14ac:dyDescent="0.25">
      <c r="A8" s="114" t="s">
        <v>544</v>
      </c>
      <c r="B8" s="120" t="s">
        <v>510</v>
      </c>
      <c r="C8" s="117" t="s">
        <v>29</v>
      </c>
      <c r="D8" s="114" t="s">
        <v>157</v>
      </c>
      <c r="E8" s="115">
        <v>444.4</v>
      </c>
      <c r="F8" s="115">
        <v>0</v>
      </c>
      <c r="G8" s="273"/>
      <c r="H8" s="273"/>
      <c r="I8" s="273"/>
    </row>
    <row r="9" spans="1:9" s="274" customFormat="1" x14ac:dyDescent="0.25">
      <c r="A9" s="120" t="s">
        <v>545</v>
      </c>
      <c r="B9" s="120" t="s">
        <v>510</v>
      </c>
      <c r="C9" s="117" t="s">
        <v>29</v>
      </c>
      <c r="D9" s="114" t="s">
        <v>536</v>
      </c>
      <c r="E9" s="115">
        <v>476.2</v>
      </c>
      <c r="F9" s="115">
        <v>0</v>
      </c>
      <c r="G9" s="273"/>
      <c r="H9" s="273"/>
      <c r="I9" s="273"/>
    </row>
    <row r="10" spans="1:9" s="274" customFormat="1" x14ac:dyDescent="0.25">
      <c r="A10" s="114" t="s">
        <v>546</v>
      </c>
      <c r="B10" s="120" t="s">
        <v>510</v>
      </c>
      <c r="C10" s="117" t="s">
        <v>29</v>
      </c>
      <c r="D10" s="114" t="s">
        <v>159</v>
      </c>
      <c r="E10" s="115">
        <v>490.6</v>
      </c>
      <c r="F10" s="115">
        <v>25</v>
      </c>
      <c r="G10" s="273"/>
      <c r="H10" s="273"/>
      <c r="I10" s="273"/>
    </row>
    <row r="11" spans="1:9" s="274" customFormat="1" x14ac:dyDescent="0.25">
      <c r="A11" s="276" t="s">
        <v>709</v>
      </c>
      <c r="B11" s="276" t="s">
        <v>678</v>
      </c>
      <c r="C11" s="276" t="s">
        <v>29</v>
      </c>
      <c r="D11" s="276" t="s">
        <v>172</v>
      </c>
      <c r="E11" s="277">
        <v>521.70000000000005</v>
      </c>
      <c r="F11" s="277">
        <v>0</v>
      </c>
      <c r="G11" s="273"/>
      <c r="H11" s="273"/>
      <c r="I11" s="273"/>
    </row>
    <row r="12" spans="1:9" s="274" customFormat="1" x14ac:dyDescent="0.25">
      <c r="A12" s="276" t="s">
        <v>710</v>
      </c>
      <c r="B12" s="276" t="s">
        <v>678</v>
      </c>
      <c r="C12" s="276" t="s">
        <v>29</v>
      </c>
      <c r="D12" s="276" t="s">
        <v>711</v>
      </c>
      <c r="E12" s="277">
        <v>588</v>
      </c>
      <c r="F12" s="277">
        <v>0</v>
      </c>
      <c r="G12" s="273"/>
      <c r="H12" s="273"/>
      <c r="I12" s="273"/>
    </row>
    <row r="13" spans="1:9" s="111" customFormat="1" x14ac:dyDescent="0.25">
      <c r="A13" s="114" t="s">
        <v>547</v>
      </c>
      <c r="B13" s="120" t="s">
        <v>510</v>
      </c>
      <c r="C13" s="117" t="s">
        <v>29</v>
      </c>
      <c r="D13" s="114" t="s">
        <v>537</v>
      </c>
      <c r="E13" s="114">
        <v>628.9</v>
      </c>
      <c r="F13" s="115">
        <v>14.2</v>
      </c>
      <c r="G13" s="110"/>
      <c r="H13" s="110"/>
      <c r="I13" s="110"/>
    </row>
    <row r="14" spans="1:9" s="111" customFormat="1" x14ac:dyDescent="0.25">
      <c r="A14" s="114" t="s">
        <v>548</v>
      </c>
      <c r="B14" s="120" t="s">
        <v>510</v>
      </c>
      <c r="C14" s="117" t="s">
        <v>29</v>
      </c>
      <c r="D14" s="114" t="s">
        <v>160</v>
      </c>
      <c r="E14" s="115">
        <v>675.8</v>
      </c>
      <c r="F14" s="115">
        <v>0</v>
      </c>
      <c r="G14" s="110"/>
      <c r="H14" s="110"/>
      <c r="I14" s="110"/>
    </row>
    <row r="15" spans="1:9" s="111" customFormat="1" x14ac:dyDescent="0.25">
      <c r="A15" s="114" t="s">
        <v>549</v>
      </c>
      <c r="B15" s="120" t="s">
        <v>481</v>
      </c>
      <c r="C15" s="117" t="s">
        <v>29</v>
      </c>
      <c r="D15" s="115" t="s">
        <v>161</v>
      </c>
      <c r="E15" s="115">
        <v>746</v>
      </c>
      <c r="F15" s="115">
        <v>30</v>
      </c>
      <c r="G15" s="110"/>
      <c r="H15" s="110"/>
      <c r="I15" s="110"/>
    </row>
    <row r="16" spans="1:9" s="111" customFormat="1" x14ac:dyDescent="0.25">
      <c r="A16" s="114" t="s">
        <v>550</v>
      </c>
      <c r="B16" s="120" t="s">
        <v>481</v>
      </c>
      <c r="C16" s="117" t="s">
        <v>29</v>
      </c>
      <c r="D16" s="114" t="s">
        <v>162</v>
      </c>
      <c r="E16" s="115">
        <v>797</v>
      </c>
      <c r="F16" s="115">
        <v>0</v>
      </c>
      <c r="G16" s="110"/>
      <c r="H16" s="110"/>
      <c r="I16" s="110"/>
    </row>
    <row r="17" spans="1:9" s="111" customFormat="1" x14ac:dyDescent="0.25">
      <c r="A17" s="116" t="s">
        <v>8</v>
      </c>
      <c r="B17" s="116" t="s">
        <v>740</v>
      </c>
      <c r="C17" s="101"/>
      <c r="D17" s="116" t="s">
        <v>7</v>
      </c>
      <c r="E17" s="116" t="s">
        <v>56</v>
      </c>
      <c r="F17" s="116" t="s">
        <v>24</v>
      </c>
      <c r="G17" s="110"/>
      <c r="H17" s="110"/>
      <c r="I17" s="110"/>
    </row>
    <row r="18" spans="1:9" s="111" customFormat="1" x14ac:dyDescent="0.25">
      <c r="A18" s="114" t="s">
        <v>551</v>
      </c>
      <c r="B18" s="114" t="s">
        <v>481</v>
      </c>
      <c r="C18" s="117" t="s">
        <v>14</v>
      </c>
      <c r="D18" s="114" t="s">
        <v>153</v>
      </c>
      <c r="E18" s="114">
        <v>353.4</v>
      </c>
      <c r="F18" s="115">
        <v>9</v>
      </c>
      <c r="G18" s="110"/>
      <c r="H18" s="110"/>
      <c r="I18" s="110"/>
    </row>
    <row r="19" spans="1:9" s="277" customFormat="1" x14ac:dyDescent="0.25">
      <c r="A19" s="278" t="s">
        <v>712</v>
      </c>
      <c r="B19" s="278" t="s">
        <v>477</v>
      </c>
      <c r="C19" s="278" t="s">
        <v>14</v>
      </c>
      <c r="D19" s="278" t="s">
        <v>154</v>
      </c>
      <c r="E19" s="279">
        <v>369.4</v>
      </c>
      <c r="F19" s="279">
        <v>0</v>
      </c>
      <c r="G19" s="276"/>
      <c r="H19" s="276"/>
      <c r="I19" s="276"/>
    </row>
    <row r="20" spans="1:9" s="277" customFormat="1" x14ac:dyDescent="0.25">
      <c r="A20" s="278" t="s">
        <v>713</v>
      </c>
      <c r="B20" s="278" t="s">
        <v>714</v>
      </c>
      <c r="C20" s="278" t="s">
        <v>14</v>
      </c>
      <c r="D20" s="278" t="s">
        <v>155</v>
      </c>
      <c r="E20" s="279">
        <v>401.3</v>
      </c>
      <c r="F20" s="279">
        <v>0</v>
      </c>
      <c r="G20" s="276"/>
      <c r="H20" s="276"/>
      <c r="I20" s="276"/>
    </row>
    <row r="21" spans="1:9" s="277" customFormat="1" x14ac:dyDescent="0.25">
      <c r="A21" s="114" t="s">
        <v>552</v>
      </c>
      <c r="B21" s="114" t="s">
        <v>510</v>
      </c>
      <c r="C21" s="117" t="s">
        <v>14</v>
      </c>
      <c r="D21" s="114" t="s">
        <v>163</v>
      </c>
      <c r="E21" s="115">
        <v>401.3</v>
      </c>
      <c r="F21" s="115">
        <v>24</v>
      </c>
      <c r="G21" s="276"/>
      <c r="H21" s="276"/>
      <c r="I21" s="276"/>
    </row>
    <row r="22" spans="1:9" s="277" customFormat="1" x14ac:dyDescent="0.25">
      <c r="A22" s="114" t="s">
        <v>553</v>
      </c>
      <c r="B22" s="120" t="s">
        <v>481</v>
      </c>
      <c r="C22" s="117" t="s">
        <v>14</v>
      </c>
      <c r="D22" s="115" t="s">
        <v>156</v>
      </c>
      <c r="E22" s="114">
        <v>436.4</v>
      </c>
      <c r="F22" s="115">
        <v>37</v>
      </c>
      <c r="G22" s="276"/>
      <c r="H22" s="276"/>
      <c r="I22" s="276"/>
    </row>
    <row r="23" spans="1:9" s="277" customFormat="1" x14ac:dyDescent="0.25">
      <c r="A23" s="114" t="s">
        <v>554</v>
      </c>
      <c r="B23" s="120" t="s">
        <v>481</v>
      </c>
      <c r="C23" s="117" t="s">
        <v>14</v>
      </c>
      <c r="D23" s="114" t="s">
        <v>157</v>
      </c>
      <c r="E23" s="115">
        <v>444.4</v>
      </c>
      <c r="F23" s="115">
        <v>0</v>
      </c>
      <c r="G23" s="276"/>
      <c r="H23" s="276"/>
      <c r="I23" s="276"/>
    </row>
    <row r="24" spans="1:9" s="277" customFormat="1" x14ac:dyDescent="0.25">
      <c r="A24" s="278" t="s">
        <v>557</v>
      </c>
      <c r="B24" s="278" t="s">
        <v>678</v>
      </c>
      <c r="C24" s="278" t="s">
        <v>14</v>
      </c>
      <c r="D24" s="278" t="s">
        <v>536</v>
      </c>
      <c r="E24" s="279">
        <v>476.2</v>
      </c>
      <c r="F24" s="279">
        <v>0</v>
      </c>
      <c r="G24" s="276"/>
      <c r="H24" s="276"/>
      <c r="I24" s="276"/>
    </row>
    <row r="25" spans="1:9" s="277" customFormat="1" x14ac:dyDescent="0.25">
      <c r="A25" s="114" t="s">
        <v>555</v>
      </c>
      <c r="B25" s="120" t="s">
        <v>481</v>
      </c>
      <c r="C25" s="117" t="s">
        <v>14</v>
      </c>
      <c r="D25" s="114" t="s">
        <v>159</v>
      </c>
      <c r="E25" s="115">
        <v>490.6</v>
      </c>
      <c r="F25" s="115">
        <v>25</v>
      </c>
      <c r="G25" s="276"/>
      <c r="H25" s="276"/>
      <c r="I25" s="276"/>
    </row>
    <row r="26" spans="1:9" s="277" customFormat="1" x14ac:dyDescent="0.25">
      <c r="A26" s="114" t="s">
        <v>556</v>
      </c>
      <c r="B26" s="120" t="s">
        <v>481</v>
      </c>
      <c r="C26" s="117" t="s">
        <v>14</v>
      </c>
      <c r="D26" s="114" t="s">
        <v>538</v>
      </c>
      <c r="E26" s="115">
        <v>564.4</v>
      </c>
      <c r="F26" s="115">
        <v>20</v>
      </c>
      <c r="G26" s="276"/>
      <c r="H26" s="276"/>
      <c r="I26" s="276"/>
    </row>
    <row r="27" spans="1:9" s="111" customFormat="1" x14ac:dyDescent="0.25">
      <c r="A27" s="114" t="s">
        <v>557</v>
      </c>
      <c r="B27" s="120" t="s">
        <v>481</v>
      </c>
      <c r="C27" s="117" t="s">
        <v>14</v>
      </c>
      <c r="D27" s="114" t="s">
        <v>537</v>
      </c>
      <c r="E27" s="114">
        <v>628.9</v>
      </c>
      <c r="F27" s="115">
        <v>14.2</v>
      </c>
      <c r="G27" s="110"/>
      <c r="H27" s="110"/>
      <c r="I27" s="110"/>
    </row>
    <row r="28" spans="1:9" s="111" customFormat="1" x14ac:dyDescent="0.25">
      <c r="A28" s="278" t="s">
        <v>715</v>
      </c>
      <c r="B28" s="278" t="s">
        <v>678</v>
      </c>
      <c r="C28" s="278" t="s">
        <v>14</v>
      </c>
      <c r="D28" s="278" t="s">
        <v>160</v>
      </c>
      <c r="E28" s="279">
        <v>675.8</v>
      </c>
      <c r="F28" s="279">
        <v>0</v>
      </c>
      <c r="G28" s="110"/>
      <c r="H28" s="110"/>
      <c r="I28" s="110"/>
    </row>
    <row r="29" spans="1:9" x14ac:dyDescent="0.25">
      <c r="A29" s="115" t="s">
        <v>558</v>
      </c>
      <c r="B29" s="114" t="s">
        <v>510</v>
      </c>
      <c r="C29" s="117" t="s">
        <v>14</v>
      </c>
      <c r="D29" s="114" t="s">
        <v>539</v>
      </c>
      <c r="E29" s="114">
        <v>746</v>
      </c>
      <c r="F29" s="115">
        <v>49.9</v>
      </c>
      <c r="G29"/>
      <c r="H29" s="10" t="s">
        <v>158</v>
      </c>
      <c r="I29" s="10"/>
    </row>
    <row r="30" spans="1:9" x14ac:dyDescent="0.25">
      <c r="A30" s="115" t="s">
        <v>559</v>
      </c>
      <c r="B30" s="114" t="s">
        <v>510</v>
      </c>
      <c r="C30" s="117" t="s">
        <v>14</v>
      </c>
      <c r="D30" s="114" t="s">
        <v>162</v>
      </c>
      <c r="E30" s="115">
        <v>797</v>
      </c>
      <c r="F30" s="115">
        <v>0</v>
      </c>
      <c r="G30"/>
      <c r="H30" s="10"/>
      <c r="I30" s="10"/>
    </row>
    <row r="31" spans="1:9" x14ac:dyDescent="0.25">
      <c r="A31" s="116" t="s">
        <v>8</v>
      </c>
      <c r="B31" s="116" t="s">
        <v>740</v>
      </c>
      <c r="C31" s="101"/>
      <c r="D31" s="116" t="s">
        <v>7</v>
      </c>
      <c r="E31" s="116" t="s">
        <v>56</v>
      </c>
      <c r="F31" s="116" t="s">
        <v>24</v>
      </c>
      <c r="G31"/>
      <c r="H31" s="10"/>
      <c r="I31" s="10"/>
    </row>
    <row r="32" spans="1:9" x14ac:dyDescent="0.25">
      <c r="A32" t="s">
        <v>417</v>
      </c>
      <c r="C32" s="117" t="s">
        <v>16</v>
      </c>
      <c r="D32" t="s">
        <v>165</v>
      </c>
      <c r="E32">
        <v>353.4</v>
      </c>
      <c r="F32" s="1">
        <v>71</v>
      </c>
      <c r="H32" s="10"/>
      <c r="I32" s="10"/>
    </row>
    <row r="33" spans="1:9" x14ac:dyDescent="0.25">
      <c r="A33" t="s">
        <v>416</v>
      </c>
      <c r="C33" s="117" t="s">
        <v>16</v>
      </c>
      <c r="D33" t="s">
        <v>167</v>
      </c>
      <c r="E33">
        <v>353.4</v>
      </c>
      <c r="F33" s="1">
        <v>57</v>
      </c>
      <c r="H33" s="10"/>
      <c r="I33" s="10"/>
    </row>
    <row r="34" spans="1:9" x14ac:dyDescent="0.25">
      <c r="A34" t="s">
        <v>416</v>
      </c>
      <c r="C34" s="117" t="s">
        <v>16</v>
      </c>
      <c r="D34" t="s">
        <v>168</v>
      </c>
      <c r="E34">
        <v>564.4</v>
      </c>
      <c r="F34" s="1">
        <v>95</v>
      </c>
      <c r="H34" s="10"/>
      <c r="I34" s="10"/>
    </row>
    <row r="35" spans="1:9" x14ac:dyDescent="0.25">
      <c r="A35" s="1" t="s">
        <v>264</v>
      </c>
      <c r="C35" s="117" t="s">
        <v>16</v>
      </c>
      <c r="D35" s="1" t="s">
        <v>150</v>
      </c>
      <c r="E35" s="1">
        <v>797</v>
      </c>
      <c r="F35" s="1">
        <v>0</v>
      </c>
      <c r="H35" s="10"/>
      <c r="I35" s="10"/>
    </row>
    <row r="36" spans="1:9" x14ac:dyDescent="0.25">
      <c r="A36" s="116" t="s">
        <v>8</v>
      </c>
      <c r="B36" s="116" t="s">
        <v>740</v>
      </c>
      <c r="C36" s="101"/>
      <c r="D36" s="116" t="s">
        <v>7</v>
      </c>
      <c r="E36" s="116" t="s">
        <v>56</v>
      </c>
      <c r="F36" s="116" t="s">
        <v>24</v>
      </c>
      <c r="H36" s="10"/>
      <c r="I36" s="10"/>
    </row>
    <row r="37" spans="1:9" x14ac:dyDescent="0.25">
      <c r="A37" t="s">
        <v>106</v>
      </c>
      <c r="B37" t="s">
        <v>107</v>
      </c>
      <c r="C37" s="117" t="s">
        <v>21</v>
      </c>
      <c r="D37" t="s">
        <v>108</v>
      </c>
      <c r="E37" s="1">
        <v>353.4</v>
      </c>
      <c r="F37" s="1">
        <v>33.5</v>
      </c>
      <c r="H37" s="10"/>
      <c r="I37" s="10"/>
    </row>
    <row r="38" spans="1:9" x14ac:dyDescent="0.25">
      <c r="A38" t="s">
        <v>119</v>
      </c>
      <c r="B38" t="s">
        <v>120</v>
      </c>
      <c r="C38" s="117" t="s">
        <v>21</v>
      </c>
      <c r="D38" t="s">
        <v>108</v>
      </c>
      <c r="E38" s="1">
        <v>353.4</v>
      </c>
      <c r="F38" s="1">
        <v>33.5</v>
      </c>
      <c r="H38" s="10"/>
      <c r="I38" s="10"/>
    </row>
    <row r="39" spans="1:9" x14ac:dyDescent="0.25">
      <c r="A39" t="s">
        <v>115</v>
      </c>
      <c r="B39" t="s">
        <v>116</v>
      </c>
      <c r="C39" s="117" t="s">
        <v>21</v>
      </c>
      <c r="D39" t="s">
        <v>108</v>
      </c>
      <c r="E39" s="1">
        <v>353.4</v>
      </c>
      <c r="F39" s="1">
        <v>33.5</v>
      </c>
      <c r="G39" s="29"/>
      <c r="H39" s="10"/>
      <c r="I39" s="1"/>
    </row>
    <row r="40" spans="1:9" hidden="1" x14ac:dyDescent="0.25">
      <c r="A40" s="28" t="s">
        <v>169</v>
      </c>
      <c r="C40" s="117" t="s">
        <v>21</v>
      </c>
      <c r="D40" t="s">
        <v>163</v>
      </c>
      <c r="E40" s="1">
        <v>401.3</v>
      </c>
      <c r="F40" s="1">
        <v>24.3</v>
      </c>
      <c r="H40" s="10"/>
      <c r="I40" s="10"/>
    </row>
    <row r="41" spans="1:9" x14ac:dyDescent="0.25">
      <c r="A41" s="28" t="s">
        <v>170</v>
      </c>
      <c r="C41" s="117" t="s">
        <v>21</v>
      </c>
      <c r="D41" t="s">
        <v>163</v>
      </c>
      <c r="E41" s="1">
        <v>401.3</v>
      </c>
      <c r="F41" s="1">
        <v>24.3</v>
      </c>
      <c r="H41" s="10"/>
      <c r="I41" s="10"/>
    </row>
    <row r="42" spans="1:9" x14ac:dyDescent="0.25">
      <c r="A42" s="28" t="s">
        <v>112</v>
      </c>
      <c r="B42" t="s">
        <v>113</v>
      </c>
      <c r="C42" s="117" t="s">
        <v>21</v>
      </c>
      <c r="D42" t="s">
        <v>114</v>
      </c>
      <c r="E42" s="1">
        <v>401.3</v>
      </c>
      <c r="F42" s="1">
        <v>24.3</v>
      </c>
      <c r="H42" s="10"/>
      <c r="I42" s="10"/>
    </row>
    <row r="43" spans="1:9" x14ac:dyDescent="0.25">
      <c r="A43" s="28" t="s">
        <v>269</v>
      </c>
      <c r="C43" s="117" t="s">
        <v>21</v>
      </c>
      <c r="D43" t="s">
        <v>270</v>
      </c>
      <c r="E43" s="1">
        <v>401.3</v>
      </c>
      <c r="F43" s="1">
        <v>63.6</v>
      </c>
      <c r="H43" s="10"/>
      <c r="I43" s="10"/>
    </row>
    <row r="44" spans="1:9" x14ac:dyDescent="0.25">
      <c r="A44" s="116" t="s">
        <v>8</v>
      </c>
      <c r="B44" s="116" t="s">
        <v>740</v>
      </c>
      <c r="C44" s="101"/>
      <c r="D44" s="116" t="s">
        <v>7</v>
      </c>
      <c r="E44" s="116" t="s">
        <v>56</v>
      </c>
      <c r="F44" s="116" t="s">
        <v>24</v>
      </c>
      <c r="H44" s="10"/>
      <c r="I44" s="10"/>
    </row>
    <row r="45" spans="1:9" s="115" customFormat="1" x14ac:dyDescent="0.25">
      <c r="A45" s="119"/>
      <c r="B45" s="119"/>
      <c r="C45" s="125" t="s">
        <v>61</v>
      </c>
      <c r="D45" s="122" t="s">
        <v>153</v>
      </c>
      <c r="E45" s="123">
        <v>353.4</v>
      </c>
      <c r="F45" s="123">
        <v>0</v>
      </c>
      <c r="H45" s="118"/>
      <c r="I45" s="118"/>
    </row>
    <row r="46" spans="1:9" s="115" customFormat="1" x14ac:dyDescent="0.25">
      <c r="A46" s="119"/>
      <c r="B46" s="119"/>
      <c r="C46" s="125" t="s">
        <v>61</v>
      </c>
      <c r="D46" s="122" t="s">
        <v>154</v>
      </c>
      <c r="E46" s="123">
        <v>369.4</v>
      </c>
      <c r="F46" s="123">
        <v>0</v>
      </c>
      <c r="H46" s="118"/>
      <c r="I46" s="118"/>
    </row>
    <row r="47" spans="1:9" s="115" customFormat="1" x14ac:dyDescent="0.25">
      <c r="A47" s="119"/>
      <c r="B47" s="119"/>
      <c r="C47" s="125" t="s">
        <v>61</v>
      </c>
      <c r="D47" s="122" t="s">
        <v>155</v>
      </c>
      <c r="E47" s="123">
        <v>401.3</v>
      </c>
      <c r="F47" s="123">
        <v>0</v>
      </c>
      <c r="H47" s="118"/>
      <c r="I47" s="118"/>
    </row>
    <row r="48" spans="1:9" s="115" customFormat="1" x14ac:dyDescent="0.25">
      <c r="A48" s="119"/>
      <c r="B48" s="119"/>
      <c r="C48" s="125" t="s">
        <v>61</v>
      </c>
      <c r="D48" s="122" t="s">
        <v>157</v>
      </c>
      <c r="E48" s="123">
        <v>444.4</v>
      </c>
      <c r="F48" s="123">
        <v>0</v>
      </c>
      <c r="H48" s="118"/>
      <c r="I48" s="118"/>
    </row>
    <row r="49" spans="1:9" s="115" customFormat="1" x14ac:dyDescent="0.25">
      <c r="A49" s="119"/>
      <c r="B49" s="119"/>
      <c r="C49" s="125" t="s">
        <v>61</v>
      </c>
      <c r="D49" s="122" t="s">
        <v>164</v>
      </c>
      <c r="E49" s="123">
        <v>476.2</v>
      </c>
      <c r="F49" s="123">
        <v>0</v>
      </c>
      <c r="H49" s="118"/>
      <c r="I49" s="118"/>
    </row>
    <row r="50" spans="1:9" s="115" customFormat="1" x14ac:dyDescent="0.25">
      <c r="A50" s="119"/>
      <c r="B50" s="119"/>
      <c r="C50" s="125" t="s">
        <v>61</v>
      </c>
      <c r="D50" s="122" t="s">
        <v>172</v>
      </c>
      <c r="E50" s="123">
        <v>521.70000000000005</v>
      </c>
      <c r="F50" s="123">
        <v>0</v>
      </c>
      <c r="H50" s="118"/>
      <c r="I50" s="118"/>
    </row>
    <row r="51" spans="1:9" x14ac:dyDescent="0.25">
      <c r="C51" s="125" t="s">
        <v>61</v>
      </c>
      <c r="D51" s="122" t="s">
        <v>173</v>
      </c>
      <c r="E51" s="123">
        <v>588</v>
      </c>
      <c r="F51" s="123">
        <v>0</v>
      </c>
    </row>
    <row r="52" spans="1:9" x14ac:dyDescent="0.25">
      <c r="C52" s="125" t="s">
        <v>61</v>
      </c>
      <c r="D52" s="122" t="s">
        <v>160</v>
      </c>
      <c r="E52" s="123">
        <v>675.8</v>
      </c>
      <c r="F52" s="123">
        <v>0</v>
      </c>
    </row>
    <row r="53" spans="1:9" x14ac:dyDescent="0.25">
      <c r="C53" s="125" t="s">
        <v>61</v>
      </c>
      <c r="D53" s="123" t="s">
        <v>161</v>
      </c>
      <c r="E53" s="123">
        <v>746</v>
      </c>
      <c r="F53" s="123">
        <v>30</v>
      </c>
      <c r="H53" s="1"/>
      <c r="I53" s="1"/>
    </row>
    <row r="54" spans="1:9" x14ac:dyDescent="0.25">
      <c r="C54" s="125" t="s">
        <v>61</v>
      </c>
      <c r="D54" s="122" t="s">
        <v>162</v>
      </c>
      <c r="E54" s="123">
        <v>797</v>
      </c>
      <c r="F54" s="123">
        <v>0</v>
      </c>
      <c r="H54" s="1"/>
      <c r="I54" s="1"/>
    </row>
    <row r="55" spans="1:9" x14ac:dyDescent="0.25">
      <c r="C55" s="125" t="s">
        <v>61</v>
      </c>
      <c r="D55" s="122" t="s">
        <v>174</v>
      </c>
      <c r="E55" s="123">
        <v>871</v>
      </c>
      <c r="F55" s="123">
        <v>0</v>
      </c>
      <c r="H55" s="1"/>
      <c r="I55" s="1"/>
    </row>
    <row r="56" spans="1:9" x14ac:dyDescent="0.25">
      <c r="A56" s="116" t="s">
        <v>8</v>
      </c>
      <c r="B56" s="116" t="s">
        <v>740</v>
      </c>
      <c r="C56" s="101"/>
      <c r="D56" s="116" t="s">
        <v>7</v>
      </c>
      <c r="E56" s="116" t="s">
        <v>56</v>
      </c>
      <c r="F56" s="116" t="s">
        <v>24</v>
      </c>
      <c r="H56" s="1"/>
      <c r="I56" s="1"/>
    </row>
    <row r="57" spans="1:9" x14ac:dyDescent="0.25">
      <c r="A57" t="s">
        <v>279</v>
      </c>
      <c r="B57" t="s">
        <v>280</v>
      </c>
      <c r="C57" s="117" t="s">
        <v>274</v>
      </c>
      <c r="D57" s="117" t="s">
        <v>275</v>
      </c>
      <c r="E57" s="117">
        <v>353.4</v>
      </c>
      <c r="F57" s="1">
        <v>3</v>
      </c>
      <c r="H57" s="1"/>
      <c r="I57" s="1"/>
    </row>
    <row r="58" spans="1:9" x14ac:dyDescent="0.25">
      <c r="A58" t="s">
        <v>282</v>
      </c>
      <c r="B58" t="s">
        <v>283</v>
      </c>
      <c r="C58" s="117" t="s">
        <v>274</v>
      </c>
      <c r="D58" s="117" t="s">
        <v>148</v>
      </c>
      <c r="E58" s="117">
        <v>798.4</v>
      </c>
      <c r="F58" s="1">
        <v>108.2</v>
      </c>
      <c r="H58" s="1"/>
      <c r="I58" s="1"/>
    </row>
    <row r="59" spans="1:9" x14ac:dyDescent="0.25">
      <c r="A59" t="s">
        <v>282</v>
      </c>
      <c r="B59" t="s">
        <v>283</v>
      </c>
      <c r="C59" s="117" t="s">
        <v>274</v>
      </c>
      <c r="D59" s="117" t="s">
        <v>148</v>
      </c>
      <c r="E59" s="117">
        <v>687.4</v>
      </c>
      <c r="F59" s="1">
        <v>171.2</v>
      </c>
      <c r="H59" s="1"/>
      <c r="I59" s="1"/>
    </row>
    <row r="60" spans="1:9" x14ac:dyDescent="0.25">
      <c r="D60" s="14"/>
      <c r="E60" s="14"/>
      <c r="F60" s="1"/>
      <c r="H60" s="1"/>
      <c r="I60" s="1"/>
    </row>
    <row r="61" spans="1:9" x14ac:dyDescent="0.25">
      <c r="A61" s="346" t="s">
        <v>176</v>
      </c>
      <c r="B61" s="346"/>
      <c r="C61" s="346"/>
      <c r="D61" s="346" t="s">
        <v>222</v>
      </c>
      <c r="E61" s="346"/>
      <c r="F61" s="346"/>
      <c r="H61" s="1"/>
      <c r="I61" s="1"/>
    </row>
    <row r="62" spans="1:9" x14ac:dyDescent="0.25">
      <c r="A62" s="2" t="s">
        <v>8</v>
      </c>
      <c r="B62" s="145" t="s">
        <v>740</v>
      </c>
      <c r="C62" s="101"/>
      <c r="D62" s="2" t="s">
        <v>7</v>
      </c>
      <c r="E62" s="2" t="s">
        <v>56</v>
      </c>
      <c r="F62" s="2" t="s">
        <v>24</v>
      </c>
      <c r="H62" s="1"/>
      <c r="I62" s="1"/>
    </row>
    <row r="63" spans="1:9" x14ac:dyDescent="0.25">
      <c r="A63" s="139" t="s">
        <v>564</v>
      </c>
      <c r="B63" s="139" t="s">
        <v>565</v>
      </c>
      <c r="C63" s="142" t="s">
        <v>29</v>
      </c>
      <c r="D63" s="139" t="s">
        <v>177</v>
      </c>
      <c r="E63" s="140">
        <v>4.0999999999999996</v>
      </c>
      <c r="F63" s="140">
        <v>0</v>
      </c>
      <c r="H63" s="1"/>
      <c r="I63" s="1"/>
    </row>
    <row r="64" spans="1:9" x14ac:dyDescent="0.25">
      <c r="A64" s="139" t="s">
        <v>564</v>
      </c>
      <c r="B64" s="139" t="s">
        <v>565</v>
      </c>
      <c r="C64" s="142" t="s">
        <v>29</v>
      </c>
      <c r="D64" s="139" t="s">
        <v>272</v>
      </c>
      <c r="E64" s="140">
        <v>17.199999999999996</v>
      </c>
      <c r="F64" s="140">
        <v>0</v>
      </c>
      <c r="H64" s="1"/>
      <c r="I64" s="1"/>
    </row>
    <row r="65" spans="1:9" s="279" customFormat="1" x14ac:dyDescent="0.25">
      <c r="A65" s="139" t="s">
        <v>566</v>
      </c>
      <c r="B65" s="139" t="s">
        <v>565</v>
      </c>
      <c r="C65" s="142" t="s">
        <v>29</v>
      </c>
      <c r="D65" s="139" t="s">
        <v>179</v>
      </c>
      <c r="E65" s="140">
        <v>34.299999999999997</v>
      </c>
      <c r="F65" s="140">
        <v>0</v>
      </c>
    </row>
    <row r="66" spans="1:9" s="279" customFormat="1" x14ac:dyDescent="0.25">
      <c r="A66" s="280" t="s">
        <v>716</v>
      </c>
      <c r="B66" s="280" t="s">
        <v>714</v>
      </c>
      <c r="C66" s="280" t="s">
        <v>29</v>
      </c>
      <c r="D66" s="280" t="s">
        <v>717</v>
      </c>
      <c r="E66" s="281">
        <v>58</v>
      </c>
      <c r="F66" s="281">
        <v>20</v>
      </c>
    </row>
    <row r="67" spans="1:9" s="279" customFormat="1" x14ac:dyDescent="0.25">
      <c r="A67" s="37" t="s">
        <v>718</v>
      </c>
      <c r="B67" s="37" t="s">
        <v>719</v>
      </c>
      <c r="C67" s="37" t="s">
        <v>29</v>
      </c>
      <c r="D67" s="37" t="s">
        <v>181</v>
      </c>
      <c r="E67" s="231">
        <v>58</v>
      </c>
      <c r="F67" s="231">
        <v>47.7</v>
      </c>
    </row>
    <row r="68" spans="1:9" s="279" customFormat="1" x14ac:dyDescent="0.25">
      <c r="A68" s="140" t="s">
        <v>567</v>
      </c>
      <c r="B68" s="139" t="s">
        <v>565</v>
      </c>
      <c r="C68" s="142" t="s">
        <v>29</v>
      </c>
      <c r="D68" s="139" t="s">
        <v>182</v>
      </c>
      <c r="E68" s="140">
        <v>108.1</v>
      </c>
      <c r="F68" s="140">
        <v>0</v>
      </c>
    </row>
    <row r="69" spans="1:9" x14ac:dyDescent="0.25">
      <c r="A69" s="280" t="s">
        <v>720</v>
      </c>
      <c r="B69" s="280" t="s">
        <v>714</v>
      </c>
      <c r="C69" s="280" t="s">
        <v>29</v>
      </c>
      <c r="D69" s="280" t="s">
        <v>721</v>
      </c>
      <c r="E69" s="281">
        <v>165.7</v>
      </c>
      <c r="F69" s="281">
        <v>11.5</v>
      </c>
      <c r="H69" s="1"/>
      <c r="I69" s="1"/>
    </row>
    <row r="70" spans="1:9" x14ac:dyDescent="0.25">
      <c r="A70" s="140" t="s">
        <v>568</v>
      </c>
      <c r="B70" s="139" t="s">
        <v>565</v>
      </c>
      <c r="C70" s="142" t="s">
        <v>29</v>
      </c>
      <c r="D70" s="139" t="s">
        <v>185</v>
      </c>
      <c r="E70" s="140">
        <v>210.1</v>
      </c>
      <c r="F70" s="140">
        <v>14.4</v>
      </c>
      <c r="H70" s="1"/>
      <c r="I70" s="1"/>
    </row>
    <row r="71" spans="1:9" x14ac:dyDescent="0.25">
      <c r="A71" s="140" t="s">
        <v>569</v>
      </c>
      <c r="B71" s="139" t="s">
        <v>510</v>
      </c>
      <c r="C71" s="142" t="s">
        <v>29</v>
      </c>
      <c r="D71" s="139" t="s">
        <v>186</v>
      </c>
      <c r="E71" s="140">
        <v>246.7</v>
      </c>
      <c r="F71" s="140">
        <v>0</v>
      </c>
      <c r="H71" s="1"/>
      <c r="I71" s="1"/>
    </row>
    <row r="72" spans="1:9" s="137" customFormat="1" x14ac:dyDescent="0.25">
      <c r="A72" s="141" t="s">
        <v>8</v>
      </c>
      <c r="B72" s="145" t="s">
        <v>740</v>
      </c>
      <c r="C72" s="101"/>
      <c r="D72" s="141" t="s">
        <v>7</v>
      </c>
      <c r="E72" s="141" t="s">
        <v>56</v>
      </c>
      <c r="F72" s="141" t="s">
        <v>24</v>
      </c>
    </row>
    <row r="73" spans="1:9" s="137" customFormat="1" x14ac:dyDescent="0.25">
      <c r="A73" s="143" t="s">
        <v>570</v>
      </c>
      <c r="B73" s="143" t="s">
        <v>510</v>
      </c>
      <c r="C73" s="146" t="s">
        <v>14</v>
      </c>
      <c r="D73" s="143" t="s">
        <v>272</v>
      </c>
      <c r="E73" s="144">
        <v>17.199999999999996</v>
      </c>
      <c r="F73" s="144">
        <v>0</v>
      </c>
    </row>
    <row r="74" spans="1:9" s="324" customFormat="1" x14ac:dyDescent="0.25">
      <c r="A74" s="324" t="s">
        <v>571</v>
      </c>
      <c r="B74" s="321" t="s">
        <v>510</v>
      </c>
      <c r="C74" s="324" t="s">
        <v>14</v>
      </c>
      <c r="D74" s="321" t="s">
        <v>181</v>
      </c>
      <c r="E74" s="324">
        <v>58</v>
      </c>
      <c r="F74" s="324">
        <v>47.7</v>
      </c>
    </row>
    <row r="75" spans="1:9" s="137" customFormat="1" x14ac:dyDescent="0.25">
      <c r="A75" s="143" t="s">
        <v>572</v>
      </c>
      <c r="B75" s="143" t="s">
        <v>510</v>
      </c>
      <c r="C75" s="146" t="s">
        <v>14</v>
      </c>
      <c r="D75" s="143" t="s">
        <v>561</v>
      </c>
      <c r="E75" s="144">
        <v>58</v>
      </c>
      <c r="F75" s="144">
        <v>20</v>
      </c>
    </row>
    <row r="76" spans="1:9" s="281" customFormat="1" x14ac:dyDescent="0.25">
      <c r="A76" s="282" t="s">
        <v>722</v>
      </c>
      <c r="B76" s="282" t="s">
        <v>477</v>
      </c>
      <c r="C76" s="282" t="s">
        <v>14</v>
      </c>
      <c r="D76" s="282" t="s">
        <v>182</v>
      </c>
      <c r="E76" s="283">
        <v>108.1</v>
      </c>
      <c r="F76" s="283">
        <v>0</v>
      </c>
    </row>
    <row r="77" spans="1:9" s="281" customFormat="1" x14ac:dyDescent="0.25">
      <c r="A77" s="282" t="s">
        <v>723</v>
      </c>
      <c r="B77" s="282" t="s">
        <v>678</v>
      </c>
      <c r="C77" s="282" t="s">
        <v>14</v>
      </c>
      <c r="D77" s="282" t="s">
        <v>721</v>
      </c>
      <c r="E77" s="283">
        <v>165.7</v>
      </c>
      <c r="F77" s="283">
        <v>11.5</v>
      </c>
    </row>
    <row r="78" spans="1:9" s="137" customFormat="1" x14ac:dyDescent="0.25">
      <c r="A78" s="143" t="s">
        <v>573</v>
      </c>
      <c r="B78" s="143" t="s">
        <v>510</v>
      </c>
      <c r="C78" s="146" t="s">
        <v>14</v>
      </c>
      <c r="D78" s="143" t="s">
        <v>185</v>
      </c>
      <c r="E78" s="144">
        <v>210.1</v>
      </c>
      <c r="F78" s="144">
        <v>14.4</v>
      </c>
    </row>
    <row r="79" spans="1:9" s="137" customFormat="1" x14ac:dyDescent="0.25">
      <c r="A79" s="144" t="s">
        <v>574</v>
      </c>
      <c r="B79" s="143" t="s">
        <v>565</v>
      </c>
      <c r="C79" s="146" t="s">
        <v>14</v>
      </c>
      <c r="D79" s="143" t="s">
        <v>271</v>
      </c>
      <c r="E79" s="144">
        <v>246.7</v>
      </c>
      <c r="F79" s="144">
        <v>0</v>
      </c>
    </row>
    <row r="80" spans="1:9" s="137" customFormat="1" x14ac:dyDescent="0.25">
      <c r="A80" s="145" t="s">
        <v>8</v>
      </c>
      <c r="B80" s="145" t="s">
        <v>740</v>
      </c>
      <c r="C80" s="101"/>
      <c r="D80" s="145" t="s">
        <v>7</v>
      </c>
      <c r="E80" s="145" t="s">
        <v>56</v>
      </c>
      <c r="F80" s="145" t="s">
        <v>24</v>
      </c>
    </row>
    <row r="81" spans="1:9" x14ac:dyDescent="0.25">
      <c r="A81" s="1" t="s">
        <v>265</v>
      </c>
      <c r="C81" s="117" t="s">
        <v>16</v>
      </c>
      <c r="D81" s="1" t="s">
        <v>148</v>
      </c>
      <c r="E81" s="1">
        <v>58</v>
      </c>
      <c r="F81" s="1">
        <v>89.7</v>
      </c>
      <c r="H81" s="10"/>
      <c r="I81" s="10"/>
    </row>
    <row r="82" spans="1:9" x14ac:dyDescent="0.25">
      <c r="A82" s="145" t="s">
        <v>8</v>
      </c>
      <c r="B82" s="145" t="s">
        <v>740</v>
      </c>
      <c r="C82" s="101"/>
      <c r="D82" s="145" t="s">
        <v>7</v>
      </c>
      <c r="E82" s="145" t="s">
        <v>56</v>
      </c>
      <c r="F82" s="145" t="s">
        <v>24</v>
      </c>
      <c r="H82" s="1"/>
      <c r="I82" s="1"/>
    </row>
    <row r="83" spans="1:9" x14ac:dyDescent="0.25">
      <c r="A83" s="1" t="s">
        <v>267</v>
      </c>
      <c r="B83" s="1"/>
      <c r="C83" s="146" t="s">
        <v>21</v>
      </c>
      <c r="D83" t="s">
        <v>268</v>
      </c>
      <c r="E83" s="1">
        <v>58</v>
      </c>
      <c r="F83" s="1">
        <v>89.7</v>
      </c>
      <c r="H83" s="1"/>
      <c r="I83" s="1"/>
    </row>
    <row r="84" spans="1:9" x14ac:dyDescent="0.25">
      <c r="A84" s="145" t="s">
        <v>8</v>
      </c>
      <c r="B84" s="145" t="s">
        <v>740</v>
      </c>
      <c r="C84" s="101"/>
      <c r="D84" s="145" t="s">
        <v>7</v>
      </c>
      <c r="E84" s="145" t="s">
        <v>56</v>
      </c>
      <c r="F84" s="145" t="s">
        <v>24</v>
      </c>
      <c r="H84" s="1"/>
      <c r="I84" s="1"/>
    </row>
    <row r="85" spans="1:9" x14ac:dyDescent="0.25">
      <c r="A85" s="1"/>
      <c r="B85" s="1"/>
      <c r="C85" s="147"/>
      <c r="D85" s="153" t="s">
        <v>171</v>
      </c>
      <c r="E85" s="152">
        <v>0</v>
      </c>
      <c r="F85" s="148"/>
      <c r="H85" s="1"/>
      <c r="I85" s="1"/>
    </row>
    <row r="86" spans="1:9" x14ac:dyDescent="0.25">
      <c r="A86" s="1"/>
      <c r="B86" s="1"/>
      <c r="C86" s="150" t="s">
        <v>61</v>
      </c>
      <c r="D86" s="147" t="s">
        <v>177</v>
      </c>
      <c r="E86" s="148">
        <v>4.0999999999999996</v>
      </c>
      <c r="F86" s="148">
        <v>0</v>
      </c>
      <c r="H86" s="1"/>
      <c r="I86" s="1"/>
    </row>
    <row r="87" spans="1:9" x14ac:dyDescent="0.25">
      <c r="A87" s="1"/>
      <c r="B87" s="1"/>
      <c r="C87" s="150" t="s">
        <v>61</v>
      </c>
      <c r="D87" s="147" t="s">
        <v>178</v>
      </c>
      <c r="E87" s="148">
        <v>17.199999999999996</v>
      </c>
      <c r="F87" s="148">
        <v>0</v>
      </c>
      <c r="H87" s="1"/>
      <c r="I87" s="1"/>
    </row>
    <row r="88" spans="1:9" x14ac:dyDescent="0.25">
      <c r="A88" s="1"/>
      <c r="B88" s="1"/>
      <c r="C88" s="150" t="s">
        <v>61</v>
      </c>
      <c r="D88" s="147" t="s">
        <v>179</v>
      </c>
      <c r="E88" s="148">
        <v>34.299999999999997</v>
      </c>
      <c r="F88" s="148">
        <v>0</v>
      </c>
      <c r="H88" s="1"/>
      <c r="I88" s="1"/>
    </row>
    <row r="89" spans="1:9" x14ac:dyDescent="0.25">
      <c r="A89" s="1"/>
      <c r="B89" s="1"/>
      <c r="C89" s="150" t="s">
        <v>61</v>
      </c>
      <c r="D89" s="147" t="s">
        <v>180</v>
      </c>
      <c r="E89" s="148">
        <v>58</v>
      </c>
      <c r="F89" s="148">
        <v>20</v>
      </c>
      <c r="H89" s="1"/>
      <c r="I89" s="1"/>
    </row>
    <row r="90" spans="1:9" x14ac:dyDescent="0.25">
      <c r="C90" s="150" t="s">
        <v>61</v>
      </c>
      <c r="D90" s="147" t="s">
        <v>181</v>
      </c>
      <c r="E90" s="148">
        <v>58</v>
      </c>
      <c r="F90" s="148">
        <v>47.7</v>
      </c>
      <c r="H90" s="1"/>
      <c r="I90" s="1"/>
    </row>
    <row r="91" spans="1:9" x14ac:dyDescent="0.25">
      <c r="C91" s="150" t="s">
        <v>61</v>
      </c>
      <c r="D91" s="147" t="s">
        <v>182</v>
      </c>
      <c r="E91" s="148">
        <v>108.1</v>
      </c>
      <c r="F91" s="148">
        <v>0</v>
      </c>
      <c r="H91" s="1"/>
      <c r="I91" s="1"/>
    </row>
    <row r="92" spans="1:9" x14ac:dyDescent="0.25">
      <c r="C92" s="150" t="s">
        <v>61</v>
      </c>
      <c r="D92" s="147" t="s">
        <v>183</v>
      </c>
      <c r="E92" s="148">
        <v>147.69999999999999</v>
      </c>
      <c r="F92" s="148">
        <v>38.700000000000003</v>
      </c>
      <c r="H92" s="1"/>
      <c r="I92" s="1"/>
    </row>
    <row r="93" spans="1:9" x14ac:dyDescent="0.25">
      <c r="C93" s="150" t="s">
        <v>61</v>
      </c>
      <c r="D93" s="147" t="s">
        <v>184</v>
      </c>
      <c r="E93" s="148">
        <v>165.7</v>
      </c>
      <c r="F93" s="148">
        <v>11.5</v>
      </c>
      <c r="H93" s="1"/>
      <c r="I93" s="1"/>
    </row>
    <row r="94" spans="1:9" x14ac:dyDescent="0.25">
      <c r="C94" s="150" t="s">
        <v>61</v>
      </c>
      <c r="D94" s="147" t="s">
        <v>185</v>
      </c>
      <c r="E94" s="148">
        <v>210.1</v>
      </c>
      <c r="F94" s="148">
        <v>14.4</v>
      </c>
      <c r="H94" s="1"/>
      <c r="I94" s="1"/>
    </row>
    <row r="95" spans="1:9" x14ac:dyDescent="0.25">
      <c r="C95" s="150" t="s">
        <v>61</v>
      </c>
      <c r="D95" s="147" t="s">
        <v>186</v>
      </c>
      <c r="E95" s="148">
        <v>246.7</v>
      </c>
      <c r="F95" s="148">
        <v>0</v>
      </c>
      <c r="H95" s="1"/>
      <c r="I95" s="1"/>
    </row>
    <row r="96" spans="1:9" x14ac:dyDescent="0.25">
      <c r="C96" s="147"/>
      <c r="D96" s="153" t="s">
        <v>175</v>
      </c>
      <c r="E96" s="152">
        <v>210.1</v>
      </c>
      <c r="F96" s="148"/>
      <c r="H96" s="1"/>
      <c r="I96" s="1"/>
    </row>
    <row r="97" spans="1:9" x14ac:dyDescent="0.25">
      <c r="A97" s="149" t="s">
        <v>8</v>
      </c>
      <c r="B97" s="149" t="s">
        <v>740</v>
      </c>
      <c r="C97" s="101"/>
      <c r="D97" s="149" t="s">
        <v>7</v>
      </c>
      <c r="E97" s="149" t="s">
        <v>56</v>
      </c>
      <c r="F97" s="149" t="s">
        <v>24</v>
      </c>
      <c r="H97" s="1"/>
      <c r="I97" s="1"/>
    </row>
    <row r="98" spans="1:9" x14ac:dyDescent="0.25">
      <c r="A98" t="s">
        <v>279</v>
      </c>
      <c r="B98" t="s">
        <v>281</v>
      </c>
      <c r="C98" s="117" t="s">
        <v>274</v>
      </c>
      <c r="D98" s="5" t="s">
        <v>276</v>
      </c>
      <c r="E98" s="5">
        <v>246.7</v>
      </c>
      <c r="F98" s="1">
        <v>63.9</v>
      </c>
      <c r="H98" s="1"/>
      <c r="I98" s="1"/>
    </row>
    <row r="99" spans="1:9" x14ac:dyDescent="0.25">
      <c r="A99" t="s">
        <v>282</v>
      </c>
      <c r="B99" t="s">
        <v>283</v>
      </c>
      <c r="C99" s="117" t="s">
        <v>274</v>
      </c>
      <c r="D99" s="5" t="s">
        <v>148</v>
      </c>
      <c r="E99" s="5">
        <v>109</v>
      </c>
      <c r="F99" s="1">
        <v>82</v>
      </c>
      <c r="H99" s="1"/>
      <c r="I99" s="1"/>
    </row>
    <row r="100" spans="1:9" x14ac:dyDescent="0.25">
      <c r="A100" t="s">
        <v>282</v>
      </c>
      <c r="B100" t="s">
        <v>283</v>
      </c>
      <c r="C100" s="117" t="s">
        <v>274</v>
      </c>
      <c r="D100" s="5" t="s">
        <v>148</v>
      </c>
      <c r="E100" s="5">
        <v>54.3</v>
      </c>
      <c r="F100" s="1">
        <v>85.1</v>
      </c>
      <c r="H100" s="1"/>
      <c r="I100" s="1"/>
    </row>
    <row r="101" spans="1:9" x14ac:dyDescent="0.25">
      <c r="D101" s="14"/>
      <c r="E101" s="14"/>
      <c r="F101" s="1"/>
      <c r="H101" s="1"/>
      <c r="I101" s="1"/>
    </row>
    <row r="102" spans="1:9" x14ac:dyDescent="0.25">
      <c r="A102" s="346" t="s">
        <v>742</v>
      </c>
      <c r="B102" s="346"/>
      <c r="C102" s="346"/>
      <c r="D102" s="346" t="s">
        <v>222</v>
      </c>
      <c r="E102" s="346"/>
      <c r="F102" s="346"/>
      <c r="H102" s="1"/>
      <c r="I102" s="1"/>
    </row>
    <row r="103" spans="1:9" x14ac:dyDescent="0.25">
      <c r="A103" s="2" t="s">
        <v>8</v>
      </c>
      <c r="B103" s="156" t="s">
        <v>740</v>
      </c>
      <c r="C103" s="101"/>
      <c r="D103" s="2" t="s">
        <v>7</v>
      </c>
      <c r="E103" s="2" t="s">
        <v>56</v>
      </c>
      <c r="F103" s="2" t="s">
        <v>24</v>
      </c>
      <c r="G103"/>
    </row>
    <row r="104" spans="1:9" x14ac:dyDescent="0.25">
      <c r="A104" s="154" t="s">
        <v>575</v>
      </c>
      <c r="B104" s="157" t="s">
        <v>510</v>
      </c>
      <c r="C104" s="157" t="s">
        <v>29</v>
      </c>
      <c r="D104" s="154" t="s">
        <v>192</v>
      </c>
      <c r="E104" s="108">
        <v>30.4</v>
      </c>
      <c r="F104" s="160">
        <v>0</v>
      </c>
      <c r="G104" s="155"/>
      <c r="H104" s="10"/>
      <c r="I104" s="10"/>
    </row>
    <row r="105" spans="1:9" x14ac:dyDescent="0.25">
      <c r="A105" s="154" t="s">
        <v>576</v>
      </c>
      <c r="B105" s="154" t="s">
        <v>510</v>
      </c>
      <c r="C105" s="157" t="s">
        <v>29</v>
      </c>
      <c r="D105" s="154" t="s">
        <v>263</v>
      </c>
      <c r="E105" s="160">
        <v>61.4</v>
      </c>
      <c r="F105" s="160">
        <v>0</v>
      </c>
      <c r="G105" s="154"/>
      <c r="H105" s="10"/>
      <c r="I105" s="10"/>
    </row>
    <row r="106" spans="1:9" x14ac:dyDescent="0.25">
      <c r="A106" s="154" t="s">
        <v>577</v>
      </c>
      <c r="B106" s="154" t="s">
        <v>510</v>
      </c>
      <c r="C106" s="157" t="s">
        <v>29</v>
      </c>
      <c r="D106" s="154" t="s">
        <v>187</v>
      </c>
      <c r="E106" s="154">
        <v>451</v>
      </c>
      <c r="F106" s="155">
        <v>0</v>
      </c>
      <c r="G106" s="154"/>
      <c r="H106" s="10"/>
      <c r="I106" s="10"/>
    </row>
    <row r="107" spans="1:9" s="283" customFormat="1" x14ac:dyDescent="0.25">
      <c r="A107" s="284" t="s">
        <v>724</v>
      </c>
      <c r="B107" s="284" t="s">
        <v>678</v>
      </c>
      <c r="C107" s="284" t="s">
        <v>29</v>
      </c>
      <c r="D107" s="284" t="s">
        <v>194</v>
      </c>
      <c r="E107" s="284">
        <v>460.1</v>
      </c>
      <c r="F107" s="284">
        <v>7.5</v>
      </c>
      <c r="G107" s="282"/>
      <c r="H107" s="151"/>
      <c r="I107" s="151"/>
    </row>
    <row r="108" spans="1:9" s="283" customFormat="1" x14ac:dyDescent="0.25">
      <c r="A108" s="284" t="s">
        <v>725</v>
      </c>
      <c r="B108" s="284" t="s">
        <v>678</v>
      </c>
      <c r="C108" s="284" t="s">
        <v>29</v>
      </c>
      <c r="D108" s="284" t="s">
        <v>726</v>
      </c>
      <c r="E108" s="284">
        <v>501.2</v>
      </c>
      <c r="F108" s="284">
        <v>0</v>
      </c>
      <c r="G108" s="282"/>
      <c r="H108" s="151"/>
      <c r="I108" s="151"/>
    </row>
    <row r="109" spans="1:9" x14ac:dyDescent="0.25">
      <c r="A109" s="154" t="s">
        <v>578</v>
      </c>
      <c r="B109" s="154" t="s">
        <v>565</v>
      </c>
      <c r="C109" s="157" t="s">
        <v>29</v>
      </c>
      <c r="D109" s="154" t="s">
        <v>188</v>
      </c>
      <c r="E109" s="154">
        <v>513</v>
      </c>
      <c r="F109" s="155">
        <v>0</v>
      </c>
      <c r="G109" s="154"/>
      <c r="H109" s="10"/>
      <c r="I109" s="10"/>
    </row>
    <row r="110" spans="1:9" x14ac:dyDescent="0.25">
      <c r="A110" s="154" t="s">
        <v>579</v>
      </c>
      <c r="B110" s="154" t="s">
        <v>510</v>
      </c>
      <c r="C110" s="157" t="s">
        <v>29</v>
      </c>
      <c r="D110" s="154" t="s">
        <v>196</v>
      </c>
      <c r="E110" s="154">
        <v>533.20000000000005</v>
      </c>
      <c r="F110" s="155">
        <v>0</v>
      </c>
      <c r="G110" s="154"/>
      <c r="H110" s="10"/>
      <c r="I110" s="10"/>
    </row>
    <row r="111" spans="1:9" x14ac:dyDescent="0.25">
      <c r="A111" s="154" t="s">
        <v>580</v>
      </c>
      <c r="B111" s="154" t="s">
        <v>565</v>
      </c>
      <c r="C111" s="157" t="s">
        <v>29</v>
      </c>
      <c r="D111" s="154" t="s">
        <v>273</v>
      </c>
      <c r="E111" s="154">
        <v>565.20000000000005</v>
      </c>
      <c r="F111" s="155">
        <v>0</v>
      </c>
      <c r="G111" s="154"/>
      <c r="H111" s="10"/>
      <c r="I111" s="10"/>
    </row>
    <row r="112" spans="1:9" x14ac:dyDescent="0.25">
      <c r="A112" s="154" t="s">
        <v>581</v>
      </c>
      <c r="B112" s="154" t="s">
        <v>510</v>
      </c>
      <c r="C112" s="157" t="s">
        <v>29</v>
      </c>
      <c r="D112" s="154" t="s">
        <v>200</v>
      </c>
      <c r="E112" s="154">
        <v>621.6</v>
      </c>
      <c r="F112" s="155">
        <v>6.1</v>
      </c>
      <c r="G112" s="154"/>
      <c r="H112" s="10"/>
      <c r="I112" s="10"/>
    </row>
    <row r="113" spans="1:9" x14ac:dyDescent="0.25">
      <c r="A113" s="154" t="s">
        <v>582</v>
      </c>
      <c r="B113" s="154" t="s">
        <v>510</v>
      </c>
      <c r="C113" s="157" t="s">
        <v>29</v>
      </c>
      <c r="D113" s="154" t="s">
        <v>201</v>
      </c>
      <c r="E113" s="155">
        <v>660</v>
      </c>
      <c r="F113" s="155">
        <v>11.8</v>
      </c>
      <c r="G113" s="154"/>
      <c r="H113" s="10"/>
      <c r="I113" s="10"/>
    </row>
    <row r="114" spans="1:9" s="148" customFormat="1" x14ac:dyDescent="0.25">
      <c r="A114" s="154" t="s">
        <v>564</v>
      </c>
      <c r="B114" s="154" t="s">
        <v>565</v>
      </c>
      <c r="C114" s="157" t="s">
        <v>29</v>
      </c>
      <c r="D114" s="154" t="s">
        <v>203</v>
      </c>
      <c r="E114" s="155">
        <v>703.5</v>
      </c>
      <c r="F114" s="155">
        <v>0</v>
      </c>
      <c r="G114" s="154"/>
      <c r="H114" s="151"/>
      <c r="I114" s="151"/>
    </row>
    <row r="115" spans="1:9" s="148" customFormat="1" x14ac:dyDescent="0.25">
      <c r="A115" s="156" t="s">
        <v>8</v>
      </c>
      <c r="B115" s="156" t="s">
        <v>740</v>
      </c>
      <c r="C115" s="101"/>
      <c r="D115" s="156" t="s">
        <v>7</v>
      </c>
      <c r="E115" s="156" t="s">
        <v>56</v>
      </c>
      <c r="F115" s="156" t="s">
        <v>24</v>
      </c>
      <c r="G115" s="154"/>
      <c r="H115" s="151"/>
      <c r="I115" s="151"/>
    </row>
    <row r="116" spans="1:9" x14ac:dyDescent="0.25">
      <c r="A116" s="287" t="s">
        <v>725</v>
      </c>
      <c r="B116" s="287" t="s">
        <v>499</v>
      </c>
      <c r="C116" s="287" t="s">
        <v>14</v>
      </c>
      <c r="D116" s="287" t="s">
        <v>192</v>
      </c>
      <c r="E116" s="287">
        <v>30.4</v>
      </c>
      <c r="F116" s="287">
        <v>0</v>
      </c>
    </row>
    <row r="117" spans="1:9" s="148" customFormat="1" x14ac:dyDescent="0.25">
      <c r="A117" s="154" t="s">
        <v>583</v>
      </c>
      <c r="B117" s="154" t="s">
        <v>510</v>
      </c>
      <c r="C117" s="157" t="s">
        <v>14</v>
      </c>
      <c r="D117" s="155" t="s">
        <v>193</v>
      </c>
      <c r="E117" s="155">
        <v>61.4</v>
      </c>
      <c r="F117" s="155">
        <v>0</v>
      </c>
      <c r="G117" s="154"/>
      <c r="H117" s="151"/>
      <c r="I117" s="151"/>
    </row>
    <row r="118" spans="1:9" s="148" customFormat="1" x14ac:dyDescent="0.25">
      <c r="A118" s="155" t="s">
        <v>584</v>
      </c>
      <c r="B118" s="154" t="s">
        <v>510</v>
      </c>
      <c r="C118" s="157" t="s">
        <v>14</v>
      </c>
      <c r="D118" s="154" t="s">
        <v>187</v>
      </c>
      <c r="E118" s="154">
        <v>451</v>
      </c>
      <c r="F118" s="155">
        <v>0</v>
      </c>
      <c r="G118" s="154"/>
      <c r="H118" s="151"/>
      <c r="I118" s="151"/>
    </row>
    <row r="119" spans="1:9" s="148" customFormat="1" x14ac:dyDescent="0.25">
      <c r="A119" s="154" t="s">
        <v>585</v>
      </c>
      <c r="B119" s="154" t="s">
        <v>565</v>
      </c>
      <c r="C119" s="157" t="s">
        <v>14</v>
      </c>
      <c r="D119" s="154" t="s">
        <v>194</v>
      </c>
      <c r="E119" s="154">
        <v>460.1</v>
      </c>
      <c r="F119" s="155">
        <v>7.5</v>
      </c>
      <c r="G119" s="154"/>
      <c r="H119" s="151"/>
      <c r="I119" s="151"/>
    </row>
    <row r="120" spans="1:9" x14ac:dyDescent="0.25">
      <c r="A120" s="154" t="s">
        <v>586</v>
      </c>
      <c r="B120" s="154" t="s">
        <v>565</v>
      </c>
      <c r="C120" s="157" t="s">
        <v>14</v>
      </c>
      <c r="D120" s="154" t="s">
        <v>195</v>
      </c>
      <c r="E120" s="154">
        <v>501.2</v>
      </c>
      <c r="F120" s="155">
        <v>0</v>
      </c>
      <c r="G120" s="154"/>
      <c r="H120" s="10"/>
      <c r="I120" s="10"/>
    </row>
    <row r="121" spans="1:9" x14ac:dyDescent="0.25">
      <c r="A121" s="154" t="s">
        <v>578</v>
      </c>
      <c r="B121" s="154" t="s">
        <v>565</v>
      </c>
      <c r="C121" s="157" t="s">
        <v>14</v>
      </c>
      <c r="D121" s="154" t="s">
        <v>188</v>
      </c>
      <c r="E121" s="154">
        <v>513</v>
      </c>
      <c r="F121" s="155">
        <v>0</v>
      </c>
      <c r="G121" s="154"/>
    </row>
    <row r="122" spans="1:9" x14ac:dyDescent="0.25">
      <c r="A122" s="154" t="s">
        <v>587</v>
      </c>
      <c r="B122" s="154" t="s">
        <v>565</v>
      </c>
      <c r="C122" s="157" t="s">
        <v>14</v>
      </c>
      <c r="D122" s="154" t="s">
        <v>196</v>
      </c>
      <c r="E122" s="154">
        <v>533.20000000000005</v>
      </c>
      <c r="F122" s="155">
        <v>0</v>
      </c>
      <c r="G122" s="154"/>
      <c r="H122" s="11"/>
      <c r="I122" s="11"/>
    </row>
    <row r="123" spans="1:9" x14ac:dyDescent="0.25">
      <c r="A123" s="154" t="s">
        <v>588</v>
      </c>
      <c r="B123" s="154" t="s">
        <v>510</v>
      </c>
      <c r="C123" s="157" t="s">
        <v>14</v>
      </c>
      <c r="D123" s="154" t="s">
        <v>273</v>
      </c>
      <c r="E123" s="154">
        <v>565.20000000000005</v>
      </c>
      <c r="F123" s="155">
        <v>0</v>
      </c>
      <c r="G123" s="154"/>
      <c r="H123" s="10"/>
      <c r="I123" s="10"/>
    </row>
    <row r="124" spans="1:9" x14ac:dyDescent="0.25">
      <c r="A124" s="154" t="s">
        <v>588</v>
      </c>
      <c r="B124" s="154" t="s">
        <v>510</v>
      </c>
      <c r="C124" s="157" t="s">
        <v>14</v>
      </c>
      <c r="D124" s="154" t="s">
        <v>200</v>
      </c>
      <c r="E124" s="154">
        <v>621.6</v>
      </c>
      <c r="F124" s="155">
        <v>6.1</v>
      </c>
      <c r="G124" s="154"/>
      <c r="H124" s="10"/>
      <c r="I124" s="10"/>
    </row>
    <row r="125" spans="1:9" s="285" customFormat="1" x14ac:dyDescent="0.25">
      <c r="A125" s="286" t="s">
        <v>727</v>
      </c>
      <c r="B125" s="286" t="s">
        <v>499</v>
      </c>
      <c r="C125" s="286" t="s">
        <v>14</v>
      </c>
      <c r="D125" s="286" t="s">
        <v>201</v>
      </c>
      <c r="E125" s="286">
        <v>660</v>
      </c>
      <c r="F125" s="286">
        <v>11.8</v>
      </c>
      <c r="G125" s="284"/>
      <c r="H125" s="151"/>
      <c r="I125" s="151"/>
    </row>
    <row r="126" spans="1:9" x14ac:dyDescent="0.25">
      <c r="A126" s="154" t="s">
        <v>589</v>
      </c>
      <c r="B126" s="154" t="s">
        <v>510</v>
      </c>
      <c r="C126" s="157" t="s">
        <v>14</v>
      </c>
      <c r="D126" s="154" t="s">
        <v>203</v>
      </c>
      <c r="E126" s="155">
        <v>703.5</v>
      </c>
      <c r="F126" s="155">
        <v>0</v>
      </c>
      <c r="G126" s="154"/>
      <c r="H126" s="10"/>
      <c r="I126" s="10"/>
    </row>
    <row r="127" spans="1:9" x14ac:dyDescent="0.25">
      <c r="A127" s="156" t="s">
        <v>8</v>
      </c>
      <c r="B127" s="156" t="s">
        <v>740</v>
      </c>
      <c r="C127" s="101"/>
      <c r="D127" s="156" t="s">
        <v>7</v>
      </c>
      <c r="E127" s="156" t="s">
        <v>56</v>
      </c>
      <c r="F127" s="156" t="s">
        <v>24</v>
      </c>
      <c r="G127" s="154"/>
    </row>
    <row r="128" spans="1:9" x14ac:dyDescent="0.25">
      <c r="A128" s="1" t="s">
        <v>416</v>
      </c>
      <c r="C128" s="117" t="s">
        <v>16</v>
      </c>
      <c r="D128" s="1" t="s">
        <v>191</v>
      </c>
      <c r="E128">
        <v>445.1</v>
      </c>
      <c r="F128" s="1">
        <v>72.5</v>
      </c>
      <c r="H128" s="29"/>
      <c r="I128" s="10"/>
    </row>
    <row r="129" spans="1:9" s="155" customFormat="1" x14ac:dyDescent="0.25">
      <c r="A129" s="155" t="s">
        <v>265</v>
      </c>
      <c r="C129" s="157" t="s">
        <v>16</v>
      </c>
      <c r="D129" s="155" t="s">
        <v>266</v>
      </c>
      <c r="E129" s="155">
        <v>501.2</v>
      </c>
      <c r="F129" s="155">
        <v>0</v>
      </c>
      <c r="H129" s="160"/>
      <c r="I129" s="158"/>
    </row>
    <row r="130" spans="1:9" x14ac:dyDescent="0.25">
      <c r="A130" s="1" t="s">
        <v>124</v>
      </c>
      <c r="C130" s="117" t="s">
        <v>16</v>
      </c>
      <c r="D130" s="1" t="s">
        <v>190</v>
      </c>
      <c r="E130" s="1">
        <v>565.20000000000005</v>
      </c>
      <c r="F130" s="1">
        <v>82</v>
      </c>
      <c r="H130" s="10"/>
      <c r="I130" s="10"/>
    </row>
    <row r="131" spans="1:9" x14ac:dyDescent="0.25">
      <c r="A131" s="41" t="s">
        <v>412</v>
      </c>
      <c r="B131" s="49" t="s">
        <v>413</v>
      </c>
      <c r="C131" s="117" t="s">
        <v>16</v>
      </c>
      <c r="D131" s="41" t="s">
        <v>411</v>
      </c>
      <c r="E131" s="41">
        <v>602.29999999999995</v>
      </c>
      <c r="F131" s="41">
        <v>56</v>
      </c>
    </row>
    <row r="132" spans="1:9" x14ac:dyDescent="0.25">
      <c r="A132" s="156" t="s">
        <v>8</v>
      </c>
      <c r="B132" s="156" t="s">
        <v>740</v>
      </c>
      <c r="C132" s="101"/>
      <c r="D132" s="156" t="s">
        <v>7</v>
      </c>
      <c r="E132" s="156" t="s">
        <v>56</v>
      </c>
      <c r="F132" s="156" t="s">
        <v>24</v>
      </c>
      <c r="G132" s="154"/>
    </row>
    <row r="133" spans="1:9" x14ac:dyDescent="0.25">
      <c r="A133" s="1" t="s">
        <v>124</v>
      </c>
      <c r="C133" s="157" t="s">
        <v>21</v>
      </c>
      <c r="D133" t="s">
        <v>126</v>
      </c>
      <c r="E133">
        <v>445.1</v>
      </c>
      <c r="F133" s="1">
        <v>72.5</v>
      </c>
      <c r="H133" s="10"/>
      <c r="I133" s="10"/>
    </row>
    <row r="134" spans="1:9" x14ac:dyDescent="0.25">
      <c r="A134" t="s">
        <v>103</v>
      </c>
      <c r="B134" t="s">
        <v>104</v>
      </c>
      <c r="C134" s="157" t="s">
        <v>21</v>
      </c>
      <c r="D134" t="s">
        <v>105</v>
      </c>
      <c r="E134">
        <v>451</v>
      </c>
      <c r="F134" s="1">
        <v>71</v>
      </c>
      <c r="H134" s="10"/>
      <c r="I134" s="10"/>
    </row>
    <row r="135" spans="1:9" x14ac:dyDescent="0.25">
      <c r="A135" t="s">
        <v>109</v>
      </c>
      <c r="B135" t="s">
        <v>110</v>
      </c>
      <c r="C135" s="157" t="s">
        <v>21</v>
      </c>
      <c r="D135" t="s">
        <v>111</v>
      </c>
      <c r="E135">
        <v>501.2</v>
      </c>
      <c r="F135" s="1">
        <v>0</v>
      </c>
      <c r="H135" s="10"/>
      <c r="I135" s="10"/>
    </row>
    <row r="136" spans="1:9" x14ac:dyDescent="0.25">
      <c r="A136" t="s">
        <v>117</v>
      </c>
      <c r="B136" t="s">
        <v>118</v>
      </c>
      <c r="C136" s="157" t="s">
        <v>21</v>
      </c>
      <c r="D136" t="s">
        <v>111</v>
      </c>
      <c r="E136">
        <v>501.2</v>
      </c>
      <c r="F136" s="1">
        <v>0</v>
      </c>
      <c r="H136" s="10"/>
      <c r="I136" s="10"/>
    </row>
    <row r="137" spans="1:9" x14ac:dyDescent="0.25">
      <c r="A137" s="1" t="s">
        <v>121</v>
      </c>
      <c r="B137" t="s">
        <v>122</v>
      </c>
      <c r="C137" s="157" t="s">
        <v>21</v>
      </c>
      <c r="D137" s="1" t="s">
        <v>123</v>
      </c>
      <c r="E137">
        <v>513</v>
      </c>
      <c r="F137" s="1">
        <v>0</v>
      </c>
      <c r="H137" s="10"/>
      <c r="I137" s="10"/>
    </row>
    <row r="138" spans="1:9" x14ac:dyDescent="0.25">
      <c r="A138" s="1" t="s">
        <v>124</v>
      </c>
      <c r="C138" s="157" t="s">
        <v>21</v>
      </c>
      <c r="D138" s="1" t="s">
        <v>125</v>
      </c>
      <c r="E138" s="1">
        <v>565.20000000000005</v>
      </c>
      <c r="F138" s="1">
        <v>82</v>
      </c>
      <c r="H138" s="10"/>
      <c r="I138" s="10"/>
    </row>
    <row r="139" spans="1:9" x14ac:dyDescent="0.25">
      <c r="A139" s="156" t="s">
        <v>8</v>
      </c>
      <c r="B139" s="156" t="s">
        <v>740</v>
      </c>
      <c r="C139" s="101"/>
      <c r="D139" s="156" t="s">
        <v>7</v>
      </c>
      <c r="E139" s="156" t="s">
        <v>56</v>
      </c>
      <c r="F139" s="156" t="s">
        <v>24</v>
      </c>
      <c r="G139" s="154"/>
      <c r="H139" s="10"/>
      <c r="I139" s="10"/>
    </row>
    <row r="140" spans="1:9" x14ac:dyDescent="0.25">
      <c r="C140" s="117" t="s">
        <v>61</v>
      </c>
      <c r="D140" t="s">
        <v>192</v>
      </c>
      <c r="E140">
        <v>30.4</v>
      </c>
      <c r="F140" s="1">
        <v>0</v>
      </c>
      <c r="H140" s="10"/>
      <c r="I140" s="10"/>
    </row>
    <row r="141" spans="1:9" x14ac:dyDescent="0.25">
      <c r="C141" s="157" t="s">
        <v>61</v>
      </c>
      <c r="D141" s="155" t="s">
        <v>193</v>
      </c>
      <c r="E141" s="155">
        <v>61.4</v>
      </c>
      <c r="F141" s="155">
        <v>0</v>
      </c>
      <c r="G141" s="155"/>
      <c r="H141" s="10"/>
      <c r="I141" s="10"/>
    </row>
    <row r="142" spans="1:9" x14ac:dyDescent="0.25">
      <c r="C142" s="117" t="s">
        <v>61</v>
      </c>
      <c r="D142" t="s">
        <v>187</v>
      </c>
      <c r="E142">
        <v>451</v>
      </c>
      <c r="F142" s="1">
        <v>0</v>
      </c>
      <c r="H142" s="155"/>
      <c r="I142" s="10"/>
    </row>
    <row r="143" spans="1:9" x14ac:dyDescent="0.25">
      <c r="C143" s="117" t="s">
        <v>61</v>
      </c>
      <c r="D143" t="s">
        <v>194</v>
      </c>
      <c r="E143">
        <v>460.1</v>
      </c>
      <c r="F143" s="1">
        <v>7.5</v>
      </c>
      <c r="H143" s="10"/>
      <c r="I143" s="10"/>
    </row>
    <row r="144" spans="1:9" x14ac:dyDescent="0.25">
      <c r="C144" s="117" t="s">
        <v>61</v>
      </c>
      <c r="D144" t="s">
        <v>195</v>
      </c>
      <c r="E144">
        <v>501.2</v>
      </c>
      <c r="F144" s="1">
        <v>0</v>
      </c>
      <c r="H144" s="10"/>
    </row>
    <row r="145" spans="1:9" x14ac:dyDescent="0.25">
      <c r="C145" s="117" t="s">
        <v>61</v>
      </c>
      <c r="D145" t="s">
        <v>188</v>
      </c>
      <c r="E145">
        <v>513</v>
      </c>
      <c r="F145" s="1">
        <v>0</v>
      </c>
      <c r="H145" s="10"/>
    </row>
    <row r="146" spans="1:9" x14ac:dyDescent="0.25">
      <c r="C146" s="117" t="s">
        <v>61</v>
      </c>
      <c r="D146" t="s">
        <v>196</v>
      </c>
      <c r="E146">
        <v>533.20000000000005</v>
      </c>
      <c r="F146" s="1">
        <v>0</v>
      </c>
      <c r="H146" s="10"/>
    </row>
    <row r="147" spans="1:9" x14ac:dyDescent="0.25">
      <c r="C147" s="117" t="s">
        <v>61</v>
      </c>
      <c r="D147" t="s">
        <v>197</v>
      </c>
      <c r="E147">
        <v>555.4</v>
      </c>
      <c r="F147" s="1">
        <v>26.3</v>
      </c>
      <c r="H147" s="10"/>
    </row>
    <row r="148" spans="1:9" x14ac:dyDescent="0.25">
      <c r="C148" s="117" t="s">
        <v>61</v>
      </c>
      <c r="D148" t="s">
        <v>198</v>
      </c>
      <c r="E148">
        <v>565.20000000000005</v>
      </c>
      <c r="F148" s="1">
        <v>0</v>
      </c>
      <c r="H148" s="10"/>
    </row>
    <row r="149" spans="1:9" x14ac:dyDescent="0.25">
      <c r="C149" s="117" t="s">
        <v>61</v>
      </c>
      <c r="D149" t="s">
        <v>199</v>
      </c>
      <c r="E149">
        <v>598.1</v>
      </c>
      <c r="F149" s="1">
        <v>29.1</v>
      </c>
      <c r="H149" s="10"/>
    </row>
    <row r="150" spans="1:9" x14ac:dyDescent="0.25">
      <c r="C150" s="117" t="s">
        <v>61</v>
      </c>
      <c r="D150" t="s">
        <v>200</v>
      </c>
      <c r="E150">
        <v>621.6</v>
      </c>
      <c r="F150" s="1">
        <v>6.1</v>
      </c>
      <c r="H150" s="10"/>
    </row>
    <row r="151" spans="1:9" x14ac:dyDescent="0.25">
      <c r="C151" s="117" t="s">
        <v>61</v>
      </c>
      <c r="D151" t="s">
        <v>201</v>
      </c>
      <c r="E151" s="1">
        <v>660</v>
      </c>
      <c r="F151" s="1">
        <v>11.8</v>
      </c>
      <c r="H151" s="10"/>
    </row>
    <row r="152" spans="1:9" x14ac:dyDescent="0.25">
      <c r="C152" s="117" t="s">
        <v>61</v>
      </c>
      <c r="D152" t="s">
        <v>202</v>
      </c>
      <c r="E152" s="1">
        <v>667</v>
      </c>
      <c r="F152" s="1">
        <v>32.4</v>
      </c>
      <c r="H152" s="10"/>
    </row>
    <row r="153" spans="1:9" x14ac:dyDescent="0.25">
      <c r="C153" s="117" t="s">
        <v>61</v>
      </c>
      <c r="D153" t="s">
        <v>203</v>
      </c>
      <c r="E153" s="1">
        <v>703.5</v>
      </c>
      <c r="F153" s="1">
        <v>0</v>
      </c>
    </row>
    <row r="154" spans="1:9" x14ac:dyDescent="0.25">
      <c r="A154" s="156" t="s">
        <v>8</v>
      </c>
      <c r="B154" s="156" t="s">
        <v>740</v>
      </c>
      <c r="C154" s="101"/>
      <c r="D154" s="156" t="s">
        <v>7</v>
      </c>
      <c r="E154" s="156" t="s">
        <v>56</v>
      </c>
      <c r="F154" s="156" t="s">
        <v>24</v>
      </c>
    </row>
    <row r="155" spans="1:9" s="130" customFormat="1" x14ac:dyDescent="0.25">
      <c r="A155" s="157" t="s">
        <v>282</v>
      </c>
      <c r="B155" s="157" t="s">
        <v>284</v>
      </c>
      <c r="C155" s="157" t="s">
        <v>274</v>
      </c>
      <c r="D155" s="157" t="s">
        <v>266</v>
      </c>
      <c r="E155" s="157">
        <v>149.9</v>
      </c>
      <c r="F155" s="157">
        <v>0</v>
      </c>
      <c r="H155" s="129"/>
      <c r="I155" s="129"/>
    </row>
    <row r="156" spans="1:9" s="130" customFormat="1" x14ac:dyDescent="0.25">
      <c r="A156" s="157" t="s">
        <v>189</v>
      </c>
      <c r="B156" s="157" t="s">
        <v>285</v>
      </c>
      <c r="C156" s="157" t="s">
        <v>274</v>
      </c>
      <c r="D156" s="157" t="s">
        <v>123</v>
      </c>
      <c r="E156" s="157">
        <v>161.69999999999999</v>
      </c>
      <c r="F156" s="157">
        <v>0</v>
      </c>
      <c r="H156" s="129"/>
      <c r="I156" s="129"/>
    </row>
    <row r="157" spans="1:9" s="130" customFormat="1" x14ac:dyDescent="0.25">
      <c r="A157" s="157" t="s">
        <v>286</v>
      </c>
      <c r="B157" s="157" t="s">
        <v>289</v>
      </c>
      <c r="C157" s="157" t="s">
        <v>274</v>
      </c>
      <c r="D157" s="157" t="s">
        <v>277</v>
      </c>
      <c r="E157" s="157">
        <v>352.1</v>
      </c>
      <c r="F157" s="157">
        <v>0</v>
      </c>
      <c r="H157" s="129"/>
      <c r="I157" s="129"/>
    </row>
    <row r="158" spans="1:9" s="155" customFormat="1" x14ac:dyDescent="0.25">
      <c r="A158" s="157"/>
      <c r="B158" s="157"/>
      <c r="C158" s="157"/>
      <c r="D158" s="157"/>
      <c r="E158" s="157"/>
      <c r="F158" s="157"/>
      <c r="H158" s="154"/>
      <c r="I158" s="154"/>
    </row>
    <row r="159" spans="1:9" s="155" customFormat="1" x14ac:dyDescent="0.25">
      <c r="A159" s="157"/>
      <c r="B159" s="157"/>
      <c r="C159" s="157"/>
      <c r="D159" s="157"/>
      <c r="E159" s="157"/>
      <c r="F159" s="157"/>
      <c r="H159" s="154"/>
      <c r="I159" s="154"/>
    </row>
    <row r="160" spans="1:9" s="155" customFormat="1" x14ac:dyDescent="0.25">
      <c r="A160" s="157"/>
      <c r="B160" s="157"/>
      <c r="C160" s="157"/>
      <c r="D160" s="157"/>
      <c r="E160" s="157"/>
      <c r="F160" s="157"/>
      <c r="H160" s="154"/>
      <c r="I160" s="154"/>
    </row>
    <row r="161" spans="1:9" x14ac:dyDescent="0.25">
      <c r="A161" s="346" t="s">
        <v>743</v>
      </c>
      <c r="B161" s="346"/>
      <c r="C161" s="346"/>
      <c r="D161" s="346" t="s">
        <v>222</v>
      </c>
      <c r="E161" s="346"/>
      <c r="F161" s="346"/>
      <c r="H161" s="1"/>
      <c r="I161" s="1"/>
    </row>
    <row r="162" spans="1:9" x14ac:dyDescent="0.25">
      <c r="A162" s="2" t="s">
        <v>8</v>
      </c>
      <c r="B162" s="156" t="s">
        <v>740</v>
      </c>
      <c r="C162" s="101"/>
      <c r="D162" s="2" t="s">
        <v>7</v>
      </c>
      <c r="E162" s="2" t="s">
        <v>56</v>
      </c>
      <c r="F162" s="2" t="s">
        <v>24</v>
      </c>
      <c r="H162" s="1"/>
      <c r="I162" s="1"/>
    </row>
    <row r="163" spans="1:9" x14ac:dyDescent="0.25">
      <c r="A163" s="163" t="s">
        <v>591</v>
      </c>
      <c r="C163" s="157" t="s">
        <v>29</v>
      </c>
      <c r="D163" t="s">
        <v>204</v>
      </c>
      <c r="E163">
        <v>0</v>
      </c>
      <c r="F163" s="165">
        <v>5</v>
      </c>
      <c r="H163" s="1"/>
      <c r="I163" s="1"/>
    </row>
    <row r="164" spans="1:9" x14ac:dyDescent="0.25">
      <c r="A164" s="156" t="s">
        <v>8</v>
      </c>
      <c r="B164" s="156" t="s">
        <v>740</v>
      </c>
      <c r="C164" s="101"/>
      <c r="D164" s="156" t="s">
        <v>7</v>
      </c>
      <c r="E164" s="156" t="s">
        <v>56</v>
      </c>
      <c r="F164" s="156" t="s">
        <v>24</v>
      </c>
      <c r="H164" s="1"/>
      <c r="I164" s="1"/>
    </row>
    <row r="165" spans="1:9" x14ac:dyDescent="0.25">
      <c r="A165" s="164" t="s">
        <v>592</v>
      </c>
      <c r="C165" s="157" t="s">
        <v>14</v>
      </c>
      <c r="D165" s="1" t="s">
        <v>204</v>
      </c>
      <c r="E165">
        <v>0</v>
      </c>
      <c r="F165" s="165">
        <v>5</v>
      </c>
      <c r="H165" s="1"/>
      <c r="I165" s="1"/>
    </row>
    <row r="166" spans="1:9" x14ac:dyDescent="0.25">
      <c r="A166" s="156" t="s">
        <v>8</v>
      </c>
      <c r="B166" s="156" t="s">
        <v>740</v>
      </c>
      <c r="C166" s="101"/>
      <c r="D166" s="156" t="s">
        <v>7</v>
      </c>
      <c r="E166" s="156" t="s">
        <v>56</v>
      </c>
      <c r="F166" s="156" t="s">
        <v>24</v>
      </c>
    </row>
    <row r="167" spans="1:9" x14ac:dyDescent="0.25">
      <c r="A167" s="1" t="s">
        <v>412</v>
      </c>
      <c r="C167" s="157" t="s">
        <v>16</v>
      </c>
      <c r="D167" s="1" t="s">
        <v>205</v>
      </c>
      <c r="E167">
        <v>0</v>
      </c>
      <c r="F167" s="1">
        <v>43</v>
      </c>
      <c r="H167" s="1"/>
      <c r="I167" s="1"/>
    </row>
    <row r="168" spans="1:9" x14ac:dyDescent="0.25">
      <c r="A168" s="1" t="s">
        <v>206</v>
      </c>
      <c r="C168" s="157" t="s">
        <v>16</v>
      </c>
      <c r="D168" s="1" t="s">
        <v>205</v>
      </c>
      <c r="E168">
        <v>0</v>
      </c>
      <c r="F168" s="1">
        <v>43</v>
      </c>
      <c r="H168" s="1"/>
      <c r="I168" s="1"/>
    </row>
    <row r="169" spans="1:9" x14ac:dyDescent="0.25">
      <c r="A169" s="156" t="s">
        <v>8</v>
      </c>
      <c r="B169" s="156" t="s">
        <v>740</v>
      </c>
      <c r="C169" s="101"/>
      <c r="D169" s="156" t="s">
        <v>7</v>
      </c>
      <c r="E169" s="156" t="s">
        <v>56</v>
      </c>
      <c r="F169" s="156" t="s">
        <v>24</v>
      </c>
      <c r="H169" s="1"/>
      <c r="I169" s="1"/>
    </row>
    <row r="170" spans="1:9" x14ac:dyDescent="0.25">
      <c r="A170" t="s">
        <v>207</v>
      </c>
      <c r="C170" s="157" t="s">
        <v>21</v>
      </c>
      <c r="D170" t="s">
        <v>204</v>
      </c>
      <c r="E170" s="1">
        <v>0</v>
      </c>
      <c r="F170" s="165">
        <v>5</v>
      </c>
      <c r="H170" s="1"/>
      <c r="I170" s="1"/>
    </row>
    <row r="171" spans="1:9" x14ac:dyDescent="0.25">
      <c r="A171" s="156" t="s">
        <v>8</v>
      </c>
      <c r="B171" s="156" t="s">
        <v>740</v>
      </c>
      <c r="C171" s="101"/>
      <c r="D171" s="156" t="s">
        <v>7</v>
      </c>
      <c r="E171" s="156" t="s">
        <v>56</v>
      </c>
      <c r="F171" s="156" t="s">
        <v>24</v>
      </c>
      <c r="H171" s="1"/>
      <c r="I171" s="1"/>
    </row>
    <row r="172" spans="1:9" x14ac:dyDescent="0.25">
      <c r="C172" s="117" t="s">
        <v>61</v>
      </c>
      <c r="D172" s="1" t="s">
        <v>204</v>
      </c>
      <c r="E172" s="1">
        <v>0</v>
      </c>
      <c r="F172" s="165">
        <v>5</v>
      </c>
      <c r="H172" s="1"/>
      <c r="I172" s="1"/>
    </row>
    <row r="173" spans="1:9" x14ac:dyDescent="0.25">
      <c r="A173" s="156" t="s">
        <v>8</v>
      </c>
      <c r="B173" s="156" t="s">
        <v>740</v>
      </c>
      <c r="C173" s="101"/>
      <c r="D173" s="156" t="s">
        <v>7</v>
      </c>
      <c r="E173" s="156" t="s">
        <v>56</v>
      </c>
      <c r="F173" s="156" t="s">
        <v>24</v>
      </c>
      <c r="H173" s="1"/>
      <c r="I173" s="1"/>
    </row>
    <row r="174" spans="1:9" x14ac:dyDescent="0.25">
      <c r="A174" s="167" t="s">
        <v>286</v>
      </c>
      <c r="B174" s="167" t="s">
        <v>287</v>
      </c>
      <c r="C174" s="167" t="s">
        <v>274</v>
      </c>
      <c r="D174" s="167" t="s">
        <v>278</v>
      </c>
      <c r="E174" s="167">
        <v>0</v>
      </c>
      <c r="F174" s="167">
        <v>5</v>
      </c>
      <c r="G174"/>
    </row>
  </sheetData>
  <sortState ref="A104:G108">
    <sortCondition ref="E66:E70"/>
  </sortState>
  <mergeCells count="4">
    <mergeCell ref="A1:F1"/>
    <mergeCell ref="A61:F61"/>
    <mergeCell ref="A102:F102"/>
    <mergeCell ref="A161:F161"/>
  </mergeCells>
  <pageMargins left="0.7" right="0.7" top="0.75" bottom="0.75" header="0.3" footer="0.3"/>
  <pageSetup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0"/>
  <sheetViews>
    <sheetView zoomScale="85" zoomScaleNormal="85" workbookViewId="0">
      <selection sqref="A1:F1"/>
    </sheetView>
  </sheetViews>
  <sheetFormatPr defaultRowHeight="15" x14ac:dyDescent="0.25"/>
  <cols>
    <col min="1" max="1" width="58.140625" bestFit="1" customWidth="1"/>
    <col min="2" max="2" width="24.140625" bestFit="1" customWidth="1"/>
    <col min="3" max="3" width="19" bestFit="1" customWidth="1"/>
    <col min="4" max="4" width="25.5703125" bestFit="1" customWidth="1"/>
    <col min="5" max="5" width="24.28515625" bestFit="1" customWidth="1"/>
    <col min="6" max="6" width="14.140625" bestFit="1" customWidth="1"/>
    <col min="7" max="7" width="4.42578125" style="94" customWidth="1"/>
    <col min="13" max="13" width="1.5703125" bestFit="1" customWidth="1"/>
  </cols>
  <sheetData>
    <row r="1" spans="1:7" x14ac:dyDescent="0.25">
      <c r="A1" s="346" t="s">
        <v>331</v>
      </c>
      <c r="B1" s="346"/>
      <c r="C1" s="346"/>
      <c r="D1" s="346" t="s">
        <v>222</v>
      </c>
      <c r="E1" s="346"/>
      <c r="F1" s="346"/>
      <c r="G1" s="92"/>
    </row>
    <row r="2" spans="1:7" x14ac:dyDescent="0.25">
      <c r="A2" s="100" t="s">
        <v>8</v>
      </c>
      <c r="B2" s="100" t="s">
        <v>740</v>
      </c>
      <c r="C2" s="100" t="s">
        <v>384</v>
      </c>
      <c r="D2" s="100" t="s">
        <v>7</v>
      </c>
      <c r="E2" s="100" t="s">
        <v>56</v>
      </c>
      <c r="F2" s="100" t="s">
        <v>24</v>
      </c>
    </row>
    <row r="3" spans="1:7" x14ac:dyDescent="0.25">
      <c r="A3" s="95" t="s">
        <v>508</v>
      </c>
      <c r="B3" s="93" t="s">
        <v>481</v>
      </c>
      <c r="C3" s="95" t="s">
        <v>29</v>
      </c>
      <c r="D3" s="95" t="s">
        <v>332</v>
      </c>
      <c r="E3" s="94">
        <v>20.2</v>
      </c>
      <c r="F3" s="94">
        <v>0</v>
      </c>
    </row>
    <row r="4" spans="1:7" s="287" customFormat="1" x14ac:dyDescent="0.25">
      <c r="A4" s="289" t="s">
        <v>728</v>
      </c>
      <c r="B4" s="289" t="s">
        <v>678</v>
      </c>
      <c r="C4" s="289" t="s">
        <v>29</v>
      </c>
      <c r="D4" s="289" t="s">
        <v>349</v>
      </c>
      <c r="E4" s="289">
        <v>40.4</v>
      </c>
      <c r="F4" s="289">
        <v>0</v>
      </c>
      <c r="G4" s="288"/>
    </row>
    <row r="5" spans="1:7" x14ac:dyDescent="0.25">
      <c r="A5" s="93" t="s">
        <v>509</v>
      </c>
      <c r="B5" s="93" t="s">
        <v>481</v>
      </c>
      <c r="C5" s="95" t="s">
        <v>29</v>
      </c>
      <c r="D5" s="93" t="s">
        <v>506</v>
      </c>
      <c r="E5" s="94">
        <v>78.400000000000006</v>
      </c>
      <c r="F5" s="94">
        <v>0</v>
      </c>
    </row>
    <row r="6" spans="1:7" x14ac:dyDescent="0.25">
      <c r="A6" s="93" t="s">
        <v>509</v>
      </c>
      <c r="B6" s="95" t="s">
        <v>510</v>
      </c>
      <c r="C6" s="95" t="s">
        <v>29</v>
      </c>
      <c r="D6" s="93" t="s">
        <v>333</v>
      </c>
      <c r="E6" s="93">
        <v>124.8</v>
      </c>
      <c r="F6" s="99">
        <v>0</v>
      </c>
    </row>
    <row r="7" spans="1:7" x14ac:dyDescent="0.25">
      <c r="A7" s="93" t="s">
        <v>511</v>
      </c>
      <c r="B7" s="95" t="s">
        <v>510</v>
      </c>
      <c r="C7" s="95" t="s">
        <v>29</v>
      </c>
      <c r="D7" s="96" t="s">
        <v>334</v>
      </c>
      <c r="E7" s="93">
        <v>208.9</v>
      </c>
      <c r="F7" s="93">
        <v>0</v>
      </c>
    </row>
    <row r="8" spans="1:7" x14ac:dyDescent="0.25">
      <c r="A8" s="93" t="s">
        <v>512</v>
      </c>
      <c r="B8" s="95" t="s">
        <v>510</v>
      </c>
      <c r="C8" s="95" t="s">
        <v>29</v>
      </c>
      <c r="D8" s="93" t="s">
        <v>335</v>
      </c>
      <c r="E8" s="93">
        <v>258.2</v>
      </c>
      <c r="F8" s="93">
        <v>0</v>
      </c>
    </row>
    <row r="9" spans="1:7" x14ac:dyDescent="0.25">
      <c r="A9" s="302" t="s">
        <v>734</v>
      </c>
      <c r="B9" s="302" t="s">
        <v>510</v>
      </c>
      <c r="C9" s="229" t="s">
        <v>29</v>
      </c>
      <c r="D9" s="302" t="s">
        <v>336</v>
      </c>
      <c r="E9" s="302">
        <v>323.39999999999998</v>
      </c>
      <c r="F9" s="302">
        <v>0</v>
      </c>
      <c r="G9" s="302"/>
    </row>
    <row r="10" spans="1:7" s="289" customFormat="1" x14ac:dyDescent="0.25">
      <c r="A10" s="290" t="s">
        <v>729</v>
      </c>
      <c r="B10" s="290" t="s">
        <v>678</v>
      </c>
      <c r="C10" s="290" t="s">
        <v>29</v>
      </c>
      <c r="D10" s="290" t="s">
        <v>730</v>
      </c>
      <c r="E10" s="290">
        <v>364.2</v>
      </c>
      <c r="F10" s="290">
        <v>0</v>
      </c>
      <c r="G10" s="291"/>
    </row>
    <row r="11" spans="1:7" x14ac:dyDescent="0.25">
      <c r="A11" s="93" t="s">
        <v>513</v>
      </c>
      <c r="B11" s="95" t="s">
        <v>510</v>
      </c>
      <c r="C11" s="95" t="s">
        <v>29</v>
      </c>
      <c r="D11" s="93" t="s">
        <v>337</v>
      </c>
      <c r="E11" s="93">
        <v>467.7</v>
      </c>
      <c r="F11" s="93">
        <v>0</v>
      </c>
    </row>
    <row r="12" spans="1:7" x14ac:dyDescent="0.25">
      <c r="A12" s="93" t="s">
        <v>514</v>
      </c>
      <c r="B12" s="95" t="s">
        <v>510</v>
      </c>
      <c r="C12" s="95" t="s">
        <v>29</v>
      </c>
      <c r="D12" s="93" t="s">
        <v>338</v>
      </c>
      <c r="E12" s="93">
        <v>508</v>
      </c>
      <c r="F12" s="93">
        <v>0</v>
      </c>
    </row>
    <row r="13" spans="1:7" x14ac:dyDescent="0.25">
      <c r="A13" s="93" t="s">
        <v>515</v>
      </c>
      <c r="B13" s="95" t="s">
        <v>510</v>
      </c>
      <c r="C13" s="95" t="s">
        <v>29</v>
      </c>
      <c r="D13" s="93" t="s">
        <v>339</v>
      </c>
      <c r="E13" s="93">
        <v>616.4</v>
      </c>
      <c r="F13" s="93">
        <v>0</v>
      </c>
    </row>
    <row r="14" spans="1:7" x14ac:dyDescent="0.25">
      <c r="A14" s="93" t="s">
        <v>516</v>
      </c>
      <c r="B14" s="95" t="s">
        <v>510</v>
      </c>
      <c r="C14" s="95" t="s">
        <v>29</v>
      </c>
      <c r="D14" s="93" t="s">
        <v>345</v>
      </c>
      <c r="E14" s="93">
        <v>682.2</v>
      </c>
      <c r="F14" s="93">
        <v>0</v>
      </c>
    </row>
    <row r="15" spans="1:7" x14ac:dyDescent="0.25">
      <c r="A15" s="93" t="s">
        <v>517</v>
      </c>
      <c r="B15" s="95" t="s">
        <v>510</v>
      </c>
      <c r="C15" s="95" t="s">
        <v>29</v>
      </c>
      <c r="D15" s="93" t="s">
        <v>340</v>
      </c>
      <c r="E15" s="93">
        <v>732.1</v>
      </c>
      <c r="F15" s="93">
        <v>0</v>
      </c>
    </row>
    <row r="16" spans="1:7" x14ac:dyDescent="0.25">
      <c r="A16" s="93" t="s">
        <v>518</v>
      </c>
      <c r="B16" s="95" t="s">
        <v>510</v>
      </c>
      <c r="C16" s="95" t="s">
        <v>29</v>
      </c>
      <c r="D16" s="93" t="s">
        <v>352</v>
      </c>
      <c r="E16" s="93">
        <v>754.2</v>
      </c>
      <c r="F16" s="93">
        <v>17.3</v>
      </c>
    </row>
    <row r="17" spans="1:7" x14ac:dyDescent="0.25">
      <c r="A17" s="93" t="s">
        <v>517</v>
      </c>
      <c r="B17" s="95" t="s">
        <v>510</v>
      </c>
      <c r="C17" s="95" t="s">
        <v>29</v>
      </c>
      <c r="D17" s="93" t="s">
        <v>353</v>
      </c>
      <c r="E17" s="93">
        <v>845.40000000000009</v>
      </c>
      <c r="F17" s="93">
        <v>0</v>
      </c>
    </row>
    <row r="18" spans="1:7" x14ac:dyDescent="0.25">
      <c r="A18" s="100" t="s">
        <v>8</v>
      </c>
      <c r="B18" s="100" t="s">
        <v>740</v>
      </c>
      <c r="C18" s="100" t="s">
        <v>384</v>
      </c>
      <c r="D18" s="100" t="s">
        <v>7</v>
      </c>
      <c r="E18" s="100" t="s">
        <v>56</v>
      </c>
      <c r="F18" s="100" t="s">
        <v>24</v>
      </c>
    </row>
    <row r="19" spans="1:7" x14ac:dyDescent="0.25">
      <c r="A19" s="93" t="s">
        <v>519</v>
      </c>
      <c r="B19" s="95" t="s">
        <v>481</v>
      </c>
      <c r="C19" s="95" t="s">
        <v>14</v>
      </c>
      <c r="D19" s="94" t="s">
        <v>507</v>
      </c>
      <c r="E19" s="94">
        <v>0</v>
      </c>
      <c r="F19" s="94">
        <v>32</v>
      </c>
    </row>
    <row r="20" spans="1:7" x14ac:dyDescent="0.25">
      <c r="A20" s="307" t="s">
        <v>341</v>
      </c>
      <c r="B20" s="307" t="s">
        <v>735</v>
      </c>
      <c r="C20" s="292" t="s">
        <v>14</v>
      </c>
      <c r="D20" s="292" t="s">
        <v>333</v>
      </c>
      <c r="E20" s="292">
        <v>124.8</v>
      </c>
      <c r="F20" s="292">
        <v>0</v>
      </c>
    </row>
    <row r="21" spans="1:7" s="294" customFormat="1" x14ac:dyDescent="0.25">
      <c r="A21" s="296" t="s">
        <v>731</v>
      </c>
      <c r="B21" s="296" t="s">
        <v>678</v>
      </c>
      <c r="C21" s="296" t="s">
        <v>14</v>
      </c>
      <c r="D21" s="296" t="s">
        <v>335</v>
      </c>
      <c r="E21" s="296">
        <v>258.2</v>
      </c>
      <c r="F21" s="296">
        <v>0</v>
      </c>
      <c r="G21" s="295"/>
    </row>
    <row r="22" spans="1:7" x14ac:dyDescent="0.25">
      <c r="A22" s="292" t="s">
        <v>520</v>
      </c>
      <c r="B22" s="293" t="s">
        <v>510</v>
      </c>
      <c r="C22" s="229" t="s">
        <v>14</v>
      </c>
      <c r="D22" s="292" t="s">
        <v>342</v>
      </c>
      <c r="E22" s="292">
        <v>258.2</v>
      </c>
      <c r="F22" s="292">
        <v>23.4</v>
      </c>
    </row>
    <row r="23" spans="1:7" x14ac:dyDescent="0.25">
      <c r="A23" s="94" t="s">
        <v>520</v>
      </c>
      <c r="B23" s="94" t="s">
        <v>510</v>
      </c>
      <c r="C23" s="95" t="s">
        <v>14</v>
      </c>
      <c r="D23" s="93" t="s">
        <v>342</v>
      </c>
      <c r="E23" s="93">
        <v>290.8</v>
      </c>
      <c r="F23" s="93">
        <v>5.2</v>
      </c>
    </row>
    <row r="24" spans="1:7" x14ac:dyDescent="0.25">
      <c r="A24" s="326" t="s">
        <v>343</v>
      </c>
      <c r="B24" s="326"/>
      <c r="C24" s="308" t="s">
        <v>14</v>
      </c>
      <c r="D24" s="326" t="s">
        <v>344</v>
      </c>
      <c r="E24" s="326">
        <v>364.2</v>
      </c>
      <c r="F24" s="326">
        <v>0</v>
      </c>
    </row>
    <row r="25" spans="1:7" x14ac:dyDescent="0.25">
      <c r="A25" s="94" t="s">
        <v>521</v>
      </c>
      <c r="B25" s="93" t="s">
        <v>481</v>
      </c>
      <c r="C25" s="95" t="s">
        <v>14</v>
      </c>
      <c r="D25" s="93" t="s">
        <v>337</v>
      </c>
      <c r="E25" s="93">
        <v>467.7</v>
      </c>
      <c r="F25" s="93">
        <v>0</v>
      </c>
    </row>
    <row r="26" spans="1:7" s="296" customFormat="1" x14ac:dyDescent="0.25">
      <c r="A26" s="298" t="s">
        <v>732</v>
      </c>
      <c r="B26" s="298" t="s">
        <v>678</v>
      </c>
      <c r="C26" s="298" t="s">
        <v>14</v>
      </c>
      <c r="D26" s="298" t="s">
        <v>338</v>
      </c>
      <c r="E26" s="298">
        <v>508</v>
      </c>
      <c r="F26" s="298">
        <v>0</v>
      </c>
      <c r="G26" s="297"/>
    </row>
    <row r="27" spans="1:7" x14ac:dyDescent="0.25">
      <c r="A27" s="94" t="s">
        <v>522</v>
      </c>
      <c r="B27" s="94" t="s">
        <v>510</v>
      </c>
      <c r="C27" s="95" t="s">
        <v>14</v>
      </c>
      <c r="D27" s="93" t="s">
        <v>351</v>
      </c>
      <c r="E27" s="93">
        <v>550.1</v>
      </c>
      <c r="F27" s="93">
        <v>0</v>
      </c>
    </row>
    <row r="28" spans="1:7" s="307" customFormat="1" x14ac:dyDescent="0.25">
      <c r="A28" s="307" t="s">
        <v>522</v>
      </c>
      <c r="B28" s="307" t="s">
        <v>678</v>
      </c>
      <c r="C28" s="308" t="s">
        <v>14</v>
      </c>
      <c r="D28" s="307" t="s">
        <v>345</v>
      </c>
      <c r="E28" s="307">
        <v>682.2</v>
      </c>
      <c r="F28" s="307">
        <v>0</v>
      </c>
    </row>
    <row r="29" spans="1:7" x14ac:dyDescent="0.25">
      <c r="A29" s="94" t="s">
        <v>523</v>
      </c>
      <c r="B29" s="94" t="s">
        <v>510</v>
      </c>
      <c r="C29" s="95" t="s">
        <v>14</v>
      </c>
      <c r="D29" s="93" t="s">
        <v>340</v>
      </c>
      <c r="E29" s="93">
        <v>732.1</v>
      </c>
      <c r="F29" s="93">
        <v>0</v>
      </c>
    </row>
    <row r="30" spans="1:7" s="298" customFormat="1" x14ac:dyDescent="0.25">
      <c r="A30" s="300" t="s">
        <v>733</v>
      </c>
      <c r="B30" s="300" t="s">
        <v>678</v>
      </c>
      <c r="C30" s="300" t="s">
        <v>14</v>
      </c>
      <c r="D30" s="300" t="s">
        <v>352</v>
      </c>
      <c r="E30" s="300">
        <v>754.2</v>
      </c>
      <c r="F30" s="300">
        <v>17.3</v>
      </c>
      <c r="G30" s="299"/>
    </row>
    <row r="31" spans="1:7" x14ac:dyDescent="0.25">
      <c r="A31" s="100" t="s">
        <v>8</v>
      </c>
      <c r="B31" s="100" t="s">
        <v>740</v>
      </c>
      <c r="C31" s="100" t="s">
        <v>384</v>
      </c>
      <c r="D31" s="100" t="s">
        <v>7</v>
      </c>
      <c r="E31" s="100" t="s">
        <v>56</v>
      </c>
      <c r="F31" s="100" t="s">
        <v>24</v>
      </c>
    </row>
    <row r="32" spans="1:7" x14ac:dyDescent="0.25">
      <c r="A32" s="93" t="s">
        <v>299</v>
      </c>
      <c r="B32" s="93" t="s">
        <v>414</v>
      </c>
      <c r="C32" s="98" t="s">
        <v>16</v>
      </c>
      <c r="D32" s="93" t="s">
        <v>337</v>
      </c>
      <c r="E32" s="93">
        <v>467.7</v>
      </c>
      <c r="F32" s="93">
        <v>0</v>
      </c>
    </row>
    <row r="33" spans="1:6" x14ac:dyDescent="0.25">
      <c r="A33" s="100" t="s">
        <v>8</v>
      </c>
      <c r="B33" s="100" t="s">
        <v>740</v>
      </c>
      <c r="C33" s="100" t="s">
        <v>384</v>
      </c>
      <c r="D33" s="100" t="s">
        <v>7</v>
      </c>
      <c r="E33" s="100" t="s">
        <v>56</v>
      </c>
      <c r="F33" s="100" t="s">
        <v>24</v>
      </c>
    </row>
    <row r="34" spans="1:6" x14ac:dyDescent="0.25">
      <c r="A34" s="93" t="s">
        <v>347</v>
      </c>
      <c r="B34" s="93" t="s">
        <v>348</v>
      </c>
      <c r="C34" s="93" t="s">
        <v>21</v>
      </c>
      <c r="D34" s="93" t="s">
        <v>337</v>
      </c>
      <c r="E34" s="93">
        <v>467.7</v>
      </c>
      <c r="F34" s="93">
        <v>0</v>
      </c>
    </row>
    <row r="35" spans="1:6" x14ac:dyDescent="0.25">
      <c r="A35" s="100" t="s">
        <v>8</v>
      </c>
      <c r="B35" s="100" t="s">
        <v>740</v>
      </c>
      <c r="C35" s="100" t="s">
        <v>384</v>
      </c>
      <c r="D35" s="100" t="s">
        <v>7</v>
      </c>
      <c r="E35" s="100" t="s">
        <v>56</v>
      </c>
      <c r="F35" s="100" t="s">
        <v>24</v>
      </c>
    </row>
    <row r="36" spans="1:6" x14ac:dyDescent="0.25">
      <c r="A36" s="93"/>
      <c r="B36" s="93"/>
      <c r="C36" s="95" t="s">
        <v>61</v>
      </c>
      <c r="D36" s="94" t="s">
        <v>332</v>
      </c>
      <c r="E36" s="94">
        <v>20.2</v>
      </c>
      <c r="F36" s="94">
        <v>0</v>
      </c>
    </row>
    <row r="37" spans="1:6" x14ac:dyDescent="0.25">
      <c r="A37" s="93"/>
      <c r="B37" s="93"/>
      <c r="C37" s="95" t="s">
        <v>61</v>
      </c>
      <c r="D37" s="93" t="s">
        <v>349</v>
      </c>
      <c r="E37" s="93">
        <v>40.4</v>
      </c>
      <c r="F37" s="93">
        <v>0</v>
      </c>
    </row>
    <row r="38" spans="1:6" x14ac:dyDescent="0.25">
      <c r="A38" s="93"/>
      <c r="B38" s="93"/>
      <c r="C38" s="95" t="s">
        <v>61</v>
      </c>
      <c r="D38" s="96" t="s">
        <v>506</v>
      </c>
      <c r="E38" s="94">
        <v>78.400000000000006</v>
      </c>
      <c r="F38" s="94">
        <v>0</v>
      </c>
    </row>
    <row r="39" spans="1:6" x14ac:dyDescent="0.25">
      <c r="A39" s="93"/>
      <c r="B39" s="93"/>
      <c r="C39" s="95" t="s">
        <v>61</v>
      </c>
      <c r="D39" s="96" t="s">
        <v>333</v>
      </c>
      <c r="E39" s="93">
        <v>124.8</v>
      </c>
      <c r="F39" s="93">
        <v>0</v>
      </c>
    </row>
    <row r="40" spans="1:6" x14ac:dyDescent="0.25">
      <c r="A40" s="93"/>
      <c r="B40" s="93"/>
      <c r="C40" s="95" t="s">
        <v>61</v>
      </c>
      <c r="D40" s="96" t="s">
        <v>524</v>
      </c>
      <c r="E40" s="93">
        <v>171.5</v>
      </c>
      <c r="F40" s="93">
        <v>0</v>
      </c>
    </row>
    <row r="41" spans="1:6" x14ac:dyDescent="0.25">
      <c r="A41" s="93"/>
      <c r="B41" s="93"/>
      <c r="C41" s="95" t="s">
        <v>61</v>
      </c>
      <c r="D41" s="93" t="s">
        <v>334</v>
      </c>
      <c r="E41" s="93">
        <v>208.9</v>
      </c>
      <c r="F41" s="93">
        <v>0</v>
      </c>
    </row>
    <row r="42" spans="1:6" x14ac:dyDescent="0.25">
      <c r="A42" s="93"/>
      <c r="B42" s="93"/>
      <c r="C42" s="95" t="s">
        <v>61</v>
      </c>
      <c r="D42" s="93" t="s">
        <v>335</v>
      </c>
      <c r="E42" s="93">
        <v>258.2</v>
      </c>
      <c r="F42" s="93">
        <v>0</v>
      </c>
    </row>
    <row r="43" spans="1:6" x14ac:dyDescent="0.25">
      <c r="A43" s="93"/>
      <c r="B43" s="93"/>
      <c r="C43" s="95" t="s">
        <v>61</v>
      </c>
      <c r="D43" s="93" t="s">
        <v>350</v>
      </c>
      <c r="E43" s="93">
        <v>290.8</v>
      </c>
      <c r="F43" s="93">
        <v>5.2</v>
      </c>
    </row>
    <row r="44" spans="1:6" x14ac:dyDescent="0.25">
      <c r="A44" s="93"/>
      <c r="B44" s="93"/>
      <c r="C44" s="95" t="s">
        <v>61</v>
      </c>
      <c r="D44" s="93" t="s">
        <v>336</v>
      </c>
      <c r="E44" s="93">
        <v>323.39999999999998</v>
      </c>
      <c r="F44" s="93">
        <v>0</v>
      </c>
    </row>
    <row r="45" spans="1:6" x14ac:dyDescent="0.25">
      <c r="A45" s="93"/>
      <c r="B45" s="93"/>
      <c r="C45" s="95" t="s">
        <v>61</v>
      </c>
      <c r="D45" s="93" t="s">
        <v>344</v>
      </c>
      <c r="E45" s="93">
        <v>364.2</v>
      </c>
      <c r="F45" s="93">
        <v>0</v>
      </c>
    </row>
    <row r="46" spans="1:6" x14ac:dyDescent="0.25">
      <c r="A46" s="93"/>
      <c r="B46" s="93"/>
      <c r="C46" s="95" t="s">
        <v>61</v>
      </c>
      <c r="D46" s="93" t="s">
        <v>337</v>
      </c>
      <c r="E46" s="93">
        <v>467.7</v>
      </c>
      <c r="F46" s="93">
        <v>0</v>
      </c>
    </row>
    <row r="47" spans="1:6" x14ac:dyDescent="0.25">
      <c r="A47" s="93"/>
      <c r="B47" s="93"/>
      <c r="C47" s="95" t="s">
        <v>61</v>
      </c>
      <c r="D47" s="93" t="s">
        <v>338</v>
      </c>
      <c r="E47" s="93">
        <v>508</v>
      </c>
      <c r="F47" s="93">
        <v>0</v>
      </c>
    </row>
    <row r="48" spans="1:6" x14ac:dyDescent="0.25">
      <c r="A48" s="93"/>
      <c r="B48" s="93"/>
      <c r="C48" s="95" t="s">
        <v>61</v>
      </c>
      <c r="D48" s="93" t="s">
        <v>351</v>
      </c>
      <c r="E48" s="93">
        <v>550.1</v>
      </c>
      <c r="F48" s="93">
        <v>0</v>
      </c>
    </row>
    <row r="49" spans="1:7" x14ac:dyDescent="0.25">
      <c r="A49" s="93"/>
      <c r="B49" s="93"/>
      <c r="C49" s="95" t="s">
        <v>61</v>
      </c>
      <c r="D49" s="93" t="s">
        <v>339</v>
      </c>
      <c r="E49" s="93">
        <v>616.4</v>
      </c>
      <c r="F49" s="93">
        <v>0</v>
      </c>
    </row>
    <row r="50" spans="1:7" x14ac:dyDescent="0.25">
      <c r="A50" s="93"/>
      <c r="B50" s="93"/>
      <c r="C50" s="95" t="s">
        <v>61</v>
      </c>
      <c r="D50" s="93" t="s">
        <v>345</v>
      </c>
      <c r="E50" s="93">
        <v>682.2</v>
      </c>
      <c r="F50" s="93">
        <v>0</v>
      </c>
    </row>
    <row r="51" spans="1:7" x14ac:dyDescent="0.25">
      <c r="A51" s="94"/>
      <c r="B51" s="94"/>
      <c r="C51" s="95" t="s">
        <v>61</v>
      </c>
      <c r="D51" s="93" t="s">
        <v>340</v>
      </c>
      <c r="E51" s="93">
        <v>732.1</v>
      </c>
      <c r="F51" s="93">
        <v>0</v>
      </c>
    </row>
    <row r="52" spans="1:7" x14ac:dyDescent="0.25">
      <c r="A52" s="94"/>
      <c r="B52" s="94"/>
      <c r="C52" s="95" t="s">
        <v>61</v>
      </c>
      <c r="D52" s="93" t="s">
        <v>352</v>
      </c>
      <c r="E52" s="93">
        <v>754.2</v>
      </c>
      <c r="F52" s="93">
        <v>17.3</v>
      </c>
    </row>
    <row r="53" spans="1:7" x14ac:dyDescent="0.25">
      <c r="A53" s="94"/>
      <c r="B53" s="94"/>
      <c r="C53" s="95" t="s">
        <v>61</v>
      </c>
      <c r="D53" s="93" t="s">
        <v>353</v>
      </c>
      <c r="E53" s="93">
        <v>845.40000000000009</v>
      </c>
      <c r="F53" s="93">
        <v>0</v>
      </c>
    </row>
    <row r="54" spans="1:7" x14ac:dyDescent="0.25">
      <c r="A54" s="100" t="s">
        <v>8</v>
      </c>
      <c r="B54" s="100" t="s">
        <v>740</v>
      </c>
      <c r="C54" s="100" t="s">
        <v>384</v>
      </c>
      <c r="D54" s="100" t="s">
        <v>7</v>
      </c>
      <c r="E54" s="100" t="s">
        <v>56</v>
      </c>
      <c r="F54" s="100" t="s">
        <v>24</v>
      </c>
    </row>
    <row r="55" spans="1:7" x14ac:dyDescent="0.25">
      <c r="A55" s="93" t="s">
        <v>282</v>
      </c>
      <c r="B55" s="93" t="s">
        <v>354</v>
      </c>
      <c r="C55" s="93" t="s">
        <v>274</v>
      </c>
      <c r="D55" s="93" t="s">
        <v>355</v>
      </c>
      <c r="E55" s="93">
        <v>0</v>
      </c>
      <c r="F55" s="93">
        <v>337</v>
      </c>
    </row>
    <row r="56" spans="1:7" x14ac:dyDescent="0.25">
      <c r="A56" s="93" t="s">
        <v>279</v>
      </c>
      <c r="B56" s="93" t="s">
        <v>356</v>
      </c>
      <c r="C56" s="93" t="s">
        <v>274</v>
      </c>
      <c r="D56" s="93" t="s">
        <v>357</v>
      </c>
      <c r="E56" s="93">
        <v>467.7</v>
      </c>
      <c r="F56" s="93">
        <v>0</v>
      </c>
    </row>
    <row r="57" spans="1:7" x14ac:dyDescent="0.25">
      <c r="A57" s="93"/>
      <c r="B57" s="93"/>
      <c r="C57" s="93"/>
      <c r="D57" s="93"/>
      <c r="E57" s="93"/>
      <c r="F57" s="93"/>
    </row>
    <row r="58" spans="1:7" x14ac:dyDescent="0.25">
      <c r="A58" s="346" t="s">
        <v>358</v>
      </c>
      <c r="B58" s="346"/>
      <c r="C58" s="346"/>
      <c r="D58" s="346" t="s">
        <v>222</v>
      </c>
      <c r="E58" s="346"/>
      <c r="F58" s="346"/>
    </row>
    <row r="59" spans="1:7" x14ac:dyDescent="0.25">
      <c r="A59" s="100" t="s">
        <v>8</v>
      </c>
      <c r="B59" s="100" t="s">
        <v>740</v>
      </c>
      <c r="C59" s="101"/>
      <c r="D59" s="100" t="s">
        <v>7</v>
      </c>
      <c r="E59" s="100" t="s">
        <v>56</v>
      </c>
      <c r="F59" s="100" t="s">
        <v>24</v>
      </c>
    </row>
    <row r="60" spans="1:7" s="307" customFormat="1" x14ac:dyDescent="0.25">
      <c r="A60" s="307" t="s">
        <v>359</v>
      </c>
      <c r="B60" s="307" t="s">
        <v>481</v>
      </c>
      <c r="C60" s="308" t="s">
        <v>29</v>
      </c>
      <c r="D60" s="307" t="s">
        <v>360</v>
      </c>
      <c r="E60" s="307">
        <v>0</v>
      </c>
      <c r="F60" s="307">
        <v>12.6</v>
      </c>
    </row>
    <row r="61" spans="1:7" s="306" customFormat="1" x14ac:dyDescent="0.25">
      <c r="A61" s="93" t="s">
        <v>525</v>
      </c>
      <c r="B61" s="93" t="s">
        <v>510</v>
      </c>
      <c r="C61" s="95" t="s">
        <v>29</v>
      </c>
      <c r="D61" s="93" t="s">
        <v>361</v>
      </c>
      <c r="E61" s="93">
        <v>30.2</v>
      </c>
      <c r="F61" s="94">
        <v>0</v>
      </c>
      <c r="G61" s="307"/>
    </row>
    <row r="62" spans="1:7" x14ac:dyDescent="0.25">
      <c r="A62" s="93" t="s">
        <v>526</v>
      </c>
      <c r="B62" s="93" t="s">
        <v>510</v>
      </c>
      <c r="C62" s="95" t="s">
        <v>29</v>
      </c>
      <c r="D62" s="93" t="s">
        <v>527</v>
      </c>
      <c r="E62" s="93">
        <v>125</v>
      </c>
      <c r="F62" s="94">
        <v>64.8</v>
      </c>
    </row>
    <row r="63" spans="1:7" s="94" customFormat="1" x14ac:dyDescent="0.25">
      <c r="A63" s="94" t="s">
        <v>509</v>
      </c>
      <c r="B63" s="94" t="s">
        <v>510</v>
      </c>
      <c r="C63" s="95" t="s">
        <v>29</v>
      </c>
      <c r="D63" s="94" t="s">
        <v>528</v>
      </c>
      <c r="E63" s="94">
        <v>194.60000000000002</v>
      </c>
      <c r="F63" s="94">
        <v>99.8</v>
      </c>
    </row>
    <row r="64" spans="1:7" x14ac:dyDescent="0.25">
      <c r="A64" s="301" t="s">
        <v>729</v>
      </c>
      <c r="B64" s="301" t="s">
        <v>678</v>
      </c>
      <c r="C64" s="301" t="s">
        <v>29</v>
      </c>
      <c r="D64" s="301" t="s">
        <v>730</v>
      </c>
      <c r="E64" s="301">
        <v>249.3</v>
      </c>
      <c r="F64" s="302">
        <v>0</v>
      </c>
      <c r="G64" s="302"/>
    </row>
    <row r="65" spans="1:7" x14ac:dyDescent="0.25">
      <c r="A65" s="100" t="s">
        <v>8</v>
      </c>
      <c r="B65" s="100" t="s">
        <v>740</v>
      </c>
      <c r="C65" s="100" t="s">
        <v>384</v>
      </c>
      <c r="D65" s="100" t="s">
        <v>7</v>
      </c>
      <c r="E65" s="100" t="s">
        <v>56</v>
      </c>
      <c r="F65" s="100" t="s">
        <v>24</v>
      </c>
    </row>
    <row r="66" spans="1:7" x14ac:dyDescent="0.25">
      <c r="A66" s="93" t="s">
        <v>520</v>
      </c>
      <c r="B66" s="94" t="s">
        <v>510</v>
      </c>
      <c r="C66" s="95" t="s">
        <v>14</v>
      </c>
      <c r="D66" s="93" t="s">
        <v>342</v>
      </c>
      <c r="E66" s="93">
        <v>249.3</v>
      </c>
      <c r="F66" s="94">
        <v>99.1</v>
      </c>
    </row>
    <row r="67" spans="1:7" x14ac:dyDescent="0.25">
      <c r="A67" s="100" t="s">
        <v>8</v>
      </c>
      <c r="B67" s="100" t="s">
        <v>740</v>
      </c>
      <c r="C67" s="100" t="s">
        <v>384</v>
      </c>
      <c r="D67" s="100" t="s">
        <v>7</v>
      </c>
      <c r="E67" s="100" t="s">
        <v>56</v>
      </c>
      <c r="F67" s="100" t="s">
        <v>24</v>
      </c>
    </row>
    <row r="68" spans="1:7" x14ac:dyDescent="0.25">
      <c r="A68" s="95" t="s">
        <v>346</v>
      </c>
      <c r="B68" s="102" t="s">
        <v>529</v>
      </c>
      <c r="C68" s="95" t="s">
        <v>16</v>
      </c>
      <c r="D68" s="95" t="s">
        <v>337</v>
      </c>
      <c r="E68" s="95">
        <v>249.3</v>
      </c>
      <c r="F68" s="98">
        <v>103.5</v>
      </c>
    </row>
    <row r="69" spans="1:7" x14ac:dyDescent="0.25">
      <c r="A69" s="100" t="s">
        <v>8</v>
      </c>
      <c r="B69" s="100" t="s">
        <v>740</v>
      </c>
      <c r="C69" s="100" t="s">
        <v>384</v>
      </c>
      <c r="D69" s="100" t="s">
        <v>7</v>
      </c>
      <c r="E69" s="100" t="s">
        <v>56</v>
      </c>
      <c r="F69" s="100" t="s">
        <v>24</v>
      </c>
      <c r="G69" s="95"/>
    </row>
    <row r="70" spans="1:7" x14ac:dyDescent="0.25">
      <c r="A70" s="95" t="s">
        <v>347</v>
      </c>
      <c r="B70" s="95" t="s">
        <v>348</v>
      </c>
      <c r="C70" s="95" t="s">
        <v>21</v>
      </c>
      <c r="D70" s="95" t="s">
        <v>337</v>
      </c>
      <c r="E70" s="95">
        <v>249.3</v>
      </c>
      <c r="F70" s="98">
        <v>103.5</v>
      </c>
      <c r="G70" s="95"/>
    </row>
    <row r="71" spans="1:7" x14ac:dyDescent="0.25">
      <c r="A71" s="100" t="s">
        <v>8</v>
      </c>
      <c r="B71" s="100" t="s">
        <v>740</v>
      </c>
      <c r="C71" s="100" t="s">
        <v>384</v>
      </c>
      <c r="D71" s="100" t="s">
        <v>7</v>
      </c>
      <c r="E71" s="100" t="s">
        <v>56</v>
      </c>
      <c r="F71" s="100" t="s">
        <v>24</v>
      </c>
      <c r="G71" s="95"/>
    </row>
    <row r="72" spans="1:7" x14ac:dyDescent="0.25">
      <c r="A72" s="95"/>
      <c r="B72" s="95"/>
      <c r="C72" s="95" t="s">
        <v>61</v>
      </c>
      <c r="D72" s="93" t="s">
        <v>361</v>
      </c>
      <c r="E72" s="93">
        <v>30.2</v>
      </c>
      <c r="F72" s="94">
        <v>0</v>
      </c>
      <c r="G72" s="95"/>
    </row>
    <row r="73" spans="1:7" x14ac:dyDescent="0.25">
      <c r="A73" s="95"/>
      <c r="B73" s="95"/>
      <c r="C73" s="95" t="s">
        <v>61</v>
      </c>
      <c r="D73" s="94" t="s">
        <v>362</v>
      </c>
      <c r="E73" s="94">
        <v>125</v>
      </c>
      <c r="F73" s="94">
        <v>0</v>
      </c>
      <c r="G73" s="95"/>
    </row>
    <row r="74" spans="1:7" x14ac:dyDescent="0.25">
      <c r="A74" s="95"/>
      <c r="B74" s="95"/>
      <c r="C74" s="95" t="s">
        <v>61</v>
      </c>
      <c r="D74" s="93" t="s">
        <v>363</v>
      </c>
      <c r="E74" s="93">
        <v>249.3</v>
      </c>
      <c r="F74" s="94">
        <v>0</v>
      </c>
      <c r="G74" s="95"/>
    </row>
    <row r="75" spans="1:7" x14ac:dyDescent="0.25">
      <c r="A75" s="100" t="s">
        <v>8</v>
      </c>
      <c r="B75" s="100" t="s">
        <v>740</v>
      </c>
      <c r="C75" s="100" t="s">
        <v>384</v>
      </c>
      <c r="D75" s="100" t="s">
        <v>7</v>
      </c>
      <c r="E75" s="100" t="s">
        <v>56</v>
      </c>
      <c r="F75" s="100" t="s">
        <v>24</v>
      </c>
      <c r="G75" s="95"/>
    </row>
    <row r="76" spans="1:7" x14ac:dyDescent="0.25">
      <c r="A76" s="93" t="s">
        <v>282</v>
      </c>
      <c r="B76" s="93" t="s">
        <v>364</v>
      </c>
      <c r="C76" s="93" t="s">
        <v>274</v>
      </c>
      <c r="D76" s="93" t="s">
        <v>365</v>
      </c>
      <c r="E76" s="93">
        <v>0</v>
      </c>
      <c r="F76" s="93">
        <v>102.19999999999999</v>
      </c>
      <c r="G76" s="95"/>
    </row>
    <row r="77" spans="1:7" x14ac:dyDescent="0.25">
      <c r="A77" s="93" t="s">
        <v>279</v>
      </c>
      <c r="B77" s="93" t="s">
        <v>356</v>
      </c>
      <c r="C77" s="93" t="s">
        <v>274</v>
      </c>
      <c r="D77" s="93" t="s">
        <v>357</v>
      </c>
      <c r="E77" s="93">
        <v>249.3</v>
      </c>
      <c r="F77" s="93">
        <v>103.5</v>
      </c>
    </row>
    <row r="79" spans="1:7" x14ac:dyDescent="0.25">
      <c r="A79" s="346" t="s">
        <v>366</v>
      </c>
      <c r="B79" s="346"/>
      <c r="C79" s="346"/>
      <c r="D79" s="346" t="s">
        <v>222</v>
      </c>
      <c r="E79" s="346"/>
      <c r="F79" s="346"/>
    </row>
    <row r="80" spans="1:7" x14ac:dyDescent="0.25">
      <c r="A80" s="100" t="s">
        <v>8</v>
      </c>
      <c r="B80" s="100" t="s">
        <v>740</v>
      </c>
      <c r="C80" s="101"/>
      <c r="D80" s="100" t="s">
        <v>7</v>
      </c>
      <c r="E80" s="100" t="s">
        <v>56</v>
      </c>
      <c r="F80" s="100" t="s">
        <v>24</v>
      </c>
    </row>
    <row r="81" spans="1:6" x14ac:dyDescent="0.25">
      <c r="A81" s="94" t="s">
        <v>530</v>
      </c>
      <c r="B81" s="93" t="s">
        <v>510</v>
      </c>
      <c r="C81" s="95" t="s">
        <v>29</v>
      </c>
      <c r="D81" s="93" t="s">
        <v>367</v>
      </c>
      <c r="E81" s="93">
        <v>4.0999999999999996</v>
      </c>
      <c r="F81" s="94">
        <v>0</v>
      </c>
    </row>
    <row r="82" spans="1:6" x14ac:dyDescent="0.25">
      <c r="A82" s="93" t="s">
        <v>513</v>
      </c>
      <c r="B82" s="95" t="s">
        <v>510</v>
      </c>
      <c r="C82" s="95" t="s">
        <v>29</v>
      </c>
      <c r="D82" s="93" t="s">
        <v>337</v>
      </c>
      <c r="E82" s="93">
        <v>326.8</v>
      </c>
      <c r="F82" s="94">
        <v>0</v>
      </c>
    </row>
    <row r="83" spans="1:6" x14ac:dyDescent="0.25">
      <c r="A83" s="100" t="s">
        <v>8</v>
      </c>
      <c r="B83" s="100" t="s">
        <v>740</v>
      </c>
      <c r="C83" s="101"/>
      <c r="D83" s="100" t="s">
        <v>7</v>
      </c>
      <c r="E83" s="100" t="s">
        <v>56</v>
      </c>
      <c r="F83" s="100" t="s">
        <v>24</v>
      </c>
    </row>
    <row r="84" spans="1:6" x14ac:dyDescent="0.25">
      <c r="A84" s="93" t="s">
        <v>531</v>
      </c>
      <c r="B84" s="93" t="s">
        <v>510</v>
      </c>
      <c r="C84" s="95" t="s">
        <v>14</v>
      </c>
      <c r="D84" s="93" t="s">
        <v>367</v>
      </c>
      <c r="E84" s="93">
        <v>0</v>
      </c>
      <c r="F84" s="94">
        <v>43.6</v>
      </c>
    </row>
    <row r="85" spans="1:6" x14ac:dyDescent="0.25">
      <c r="A85" s="93" t="s">
        <v>532</v>
      </c>
      <c r="B85" s="93" t="s">
        <v>510</v>
      </c>
      <c r="C85" s="95" t="s">
        <v>14</v>
      </c>
      <c r="D85" s="93" t="s">
        <v>374</v>
      </c>
      <c r="E85" s="93">
        <v>237.6</v>
      </c>
      <c r="F85" s="94">
        <v>0</v>
      </c>
    </row>
    <row r="86" spans="1:6" x14ac:dyDescent="0.25">
      <c r="A86" s="94" t="s">
        <v>521</v>
      </c>
      <c r="B86" s="93" t="s">
        <v>481</v>
      </c>
      <c r="C86" s="95" t="s">
        <v>14</v>
      </c>
      <c r="D86" s="93" t="s">
        <v>337</v>
      </c>
      <c r="E86" s="93">
        <v>326.8</v>
      </c>
      <c r="F86" s="94">
        <v>0</v>
      </c>
    </row>
    <row r="87" spans="1:6" s="92" customFormat="1" x14ac:dyDescent="0.25">
      <c r="A87" s="100" t="s">
        <v>8</v>
      </c>
      <c r="B87" s="100" t="s">
        <v>740</v>
      </c>
      <c r="C87" s="101"/>
      <c r="D87" s="100" t="s">
        <v>7</v>
      </c>
      <c r="E87" s="100" t="s">
        <v>56</v>
      </c>
      <c r="F87" s="100" t="s">
        <v>24</v>
      </c>
    </row>
    <row r="88" spans="1:6" x14ac:dyDescent="0.25">
      <c r="A88" s="93" t="s">
        <v>368</v>
      </c>
      <c r="B88" s="93" t="s">
        <v>369</v>
      </c>
      <c r="C88" s="98" t="s">
        <v>16</v>
      </c>
      <c r="D88" s="93" t="s">
        <v>367</v>
      </c>
      <c r="E88" s="93">
        <v>4.0999999999999996</v>
      </c>
      <c r="F88" s="93">
        <v>0</v>
      </c>
    </row>
    <row r="89" spans="1:6" x14ac:dyDescent="0.25">
      <c r="A89" s="93" t="s">
        <v>370</v>
      </c>
      <c r="B89" s="93"/>
      <c r="C89" s="98" t="s">
        <v>16</v>
      </c>
      <c r="D89" s="93" t="s">
        <v>371</v>
      </c>
      <c r="E89" s="93">
        <v>237.6</v>
      </c>
      <c r="F89" s="93">
        <v>0</v>
      </c>
    </row>
    <row r="90" spans="1:6" x14ac:dyDescent="0.25">
      <c r="A90" s="93" t="s">
        <v>299</v>
      </c>
      <c r="B90" s="93" t="s">
        <v>414</v>
      </c>
      <c r="C90" s="98" t="s">
        <v>16</v>
      </c>
      <c r="D90" s="93" t="s">
        <v>337</v>
      </c>
      <c r="E90" s="93">
        <v>326.8</v>
      </c>
      <c r="F90" s="93">
        <v>0</v>
      </c>
    </row>
    <row r="91" spans="1:6" x14ac:dyDescent="0.25">
      <c r="A91" s="100" t="s">
        <v>8</v>
      </c>
      <c r="B91" s="100" t="s">
        <v>740</v>
      </c>
      <c r="C91" s="101"/>
      <c r="D91" s="100" t="s">
        <v>7</v>
      </c>
      <c r="E91" s="100" t="s">
        <v>56</v>
      </c>
      <c r="F91" s="100" t="s">
        <v>24</v>
      </c>
    </row>
    <row r="92" spans="1:6" x14ac:dyDescent="0.25">
      <c r="A92" s="93" t="s">
        <v>347</v>
      </c>
      <c r="B92" s="93" t="s">
        <v>348</v>
      </c>
      <c r="C92" s="93" t="s">
        <v>21</v>
      </c>
      <c r="D92" s="93" t="s">
        <v>337</v>
      </c>
      <c r="E92" s="93">
        <v>326.8</v>
      </c>
      <c r="F92" s="93">
        <v>0</v>
      </c>
    </row>
    <row r="93" spans="1:6" x14ac:dyDescent="0.25">
      <c r="A93" s="100" t="s">
        <v>8</v>
      </c>
      <c r="B93" s="100" t="s">
        <v>740</v>
      </c>
      <c r="C93" s="101"/>
      <c r="D93" s="100" t="s">
        <v>7</v>
      </c>
      <c r="E93" s="100" t="s">
        <v>56</v>
      </c>
      <c r="F93" s="100" t="s">
        <v>24</v>
      </c>
    </row>
    <row r="94" spans="1:6" x14ac:dyDescent="0.25">
      <c r="A94" s="93"/>
      <c r="B94" s="93"/>
      <c r="C94" s="95" t="s">
        <v>61</v>
      </c>
      <c r="D94" s="93" t="s">
        <v>367</v>
      </c>
      <c r="E94" s="93">
        <v>4.0999999999999996</v>
      </c>
      <c r="F94" s="94">
        <v>0</v>
      </c>
    </row>
    <row r="95" spans="1:6" x14ac:dyDescent="0.25">
      <c r="A95" s="93"/>
      <c r="B95" s="93"/>
      <c r="C95" s="95" t="s">
        <v>61</v>
      </c>
      <c r="D95" s="94" t="s">
        <v>372</v>
      </c>
      <c r="E95" s="94">
        <v>47.8</v>
      </c>
      <c r="F95" s="94">
        <v>0</v>
      </c>
    </row>
    <row r="96" spans="1:6" x14ac:dyDescent="0.25">
      <c r="A96" s="93"/>
      <c r="B96" s="93"/>
      <c r="C96" s="95" t="s">
        <v>61</v>
      </c>
      <c r="D96" s="93" t="s">
        <v>373</v>
      </c>
      <c r="E96" s="93">
        <v>141.69999999999999</v>
      </c>
      <c r="F96" s="94">
        <v>0</v>
      </c>
    </row>
    <row r="97" spans="1:6" x14ac:dyDescent="0.25">
      <c r="A97" s="93"/>
      <c r="B97" s="93"/>
      <c r="C97" s="95" t="s">
        <v>61</v>
      </c>
      <c r="D97" s="93" t="s">
        <v>374</v>
      </c>
      <c r="E97" s="93">
        <v>237.6</v>
      </c>
      <c r="F97" s="94">
        <v>0</v>
      </c>
    </row>
    <row r="98" spans="1:6" x14ac:dyDescent="0.25">
      <c r="A98" s="93"/>
      <c r="B98" s="93"/>
      <c r="C98" s="95" t="s">
        <v>61</v>
      </c>
      <c r="D98" s="93" t="s">
        <v>337</v>
      </c>
      <c r="E98" s="93">
        <v>326.8</v>
      </c>
      <c r="F98" s="94">
        <v>0</v>
      </c>
    </row>
    <row r="99" spans="1:6" x14ac:dyDescent="0.25">
      <c r="A99" s="100" t="s">
        <v>8</v>
      </c>
      <c r="B99" s="100" t="s">
        <v>740</v>
      </c>
      <c r="C99" s="101"/>
      <c r="D99" s="100" t="s">
        <v>7</v>
      </c>
      <c r="E99" s="100" t="s">
        <v>56</v>
      </c>
      <c r="F99" s="100" t="s">
        <v>24</v>
      </c>
    </row>
    <row r="100" spans="1:6" x14ac:dyDescent="0.25">
      <c r="A100" s="93" t="s">
        <v>279</v>
      </c>
      <c r="B100" s="93" t="s">
        <v>356</v>
      </c>
      <c r="C100" s="93" t="s">
        <v>274</v>
      </c>
      <c r="D100" s="93" t="s">
        <v>357</v>
      </c>
      <c r="E100" s="93">
        <v>326.8</v>
      </c>
      <c r="F100" s="93">
        <v>0</v>
      </c>
    </row>
  </sheetData>
  <mergeCells count="3">
    <mergeCell ref="A79:F79"/>
    <mergeCell ref="A58:F58"/>
    <mergeCell ref="A1:F1"/>
  </mergeCells>
  <pageMargins left="0.7" right="0.7" top="0.75" bottom="0.75" header="0.3" footer="0.3"/>
  <pageSetup orientation="portrait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4"/>
  <sheetViews>
    <sheetView zoomScale="85" zoomScaleNormal="85" workbookViewId="0">
      <selection activeCell="L15" sqref="L15"/>
    </sheetView>
  </sheetViews>
  <sheetFormatPr defaultRowHeight="15" x14ac:dyDescent="0.25"/>
  <cols>
    <col min="1" max="1" width="60" bestFit="1" customWidth="1"/>
    <col min="2" max="2" width="20.7109375" bestFit="1" customWidth="1"/>
    <col min="3" max="3" width="19" bestFit="1" customWidth="1"/>
    <col min="4" max="4" width="11.5703125" hidden="1" customWidth="1"/>
    <col min="5" max="5" width="29" bestFit="1" customWidth="1"/>
    <col min="6" max="6" width="10.28515625" customWidth="1"/>
    <col min="7" max="7" width="12.140625" customWidth="1"/>
  </cols>
  <sheetData>
    <row r="1" spans="1:7" x14ac:dyDescent="0.25">
      <c r="A1" s="346" t="s">
        <v>331</v>
      </c>
      <c r="B1" s="346"/>
      <c r="C1" s="346"/>
      <c r="D1" s="346"/>
      <c r="E1" s="346"/>
      <c r="F1" s="346"/>
      <c r="G1" s="346"/>
    </row>
    <row r="2" spans="1:7" x14ac:dyDescent="0.25">
      <c r="A2" s="43" t="s">
        <v>8</v>
      </c>
      <c r="B2" s="43" t="s">
        <v>740</v>
      </c>
      <c r="C2" s="43" t="s">
        <v>671</v>
      </c>
      <c r="D2" s="43" t="s">
        <v>25</v>
      </c>
      <c r="E2" s="43" t="s">
        <v>7</v>
      </c>
      <c r="F2" s="43" t="s">
        <v>56</v>
      </c>
      <c r="G2" s="228" t="s">
        <v>663</v>
      </c>
    </row>
    <row r="3" spans="1:7" x14ac:dyDescent="0.25">
      <c r="A3" s="229" t="s">
        <v>517</v>
      </c>
      <c r="B3" s="229" t="s">
        <v>510</v>
      </c>
      <c r="C3" s="229" t="s">
        <v>29</v>
      </c>
      <c r="D3" s="229"/>
      <c r="E3" s="229" t="s">
        <v>353</v>
      </c>
      <c r="F3" s="320">
        <v>0</v>
      </c>
      <c r="G3" s="224">
        <v>5.4</v>
      </c>
    </row>
    <row r="4" spans="1:7" x14ac:dyDescent="0.25">
      <c r="A4" s="229" t="s">
        <v>654</v>
      </c>
      <c r="B4" s="229" t="s">
        <v>467</v>
      </c>
      <c r="C4" s="229" t="s">
        <v>29</v>
      </c>
      <c r="D4" s="229"/>
      <c r="E4" s="224" t="s">
        <v>392</v>
      </c>
      <c r="F4" s="224">
        <v>122.2</v>
      </c>
      <c r="G4" s="224">
        <v>0</v>
      </c>
    </row>
    <row r="5" spans="1:7" x14ac:dyDescent="0.25">
      <c r="A5" s="224" t="s">
        <v>655</v>
      </c>
      <c r="B5" s="224" t="s">
        <v>467</v>
      </c>
      <c r="C5" s="229" t="s">
        <v>29</v>
      </c>
      <c r="D5" s="224"/>
      <c r="E5" s="224" t="s">
        <v>393</v>
      </c>
      <c r="F5" s="224">
        <v>190.3</v>
      </c>
      <c r="G5" s="224">
        <v>0</v>
      </c>
    </row>
    <row r="6" spans="1:7" x14ac:dyDescent="0.25">
      <c r="A6" s="224" t="s">
        <v>656</v>
      </c>
      <c r="B6" s="224" t="s">
        <v>481</v>
      </c>
      <c r="C6" s="229" t="s">
        <v>29</v>
      </c>
      <c r="D6" s="224"/>
      <c r="E6" s="224" t="s">
        <v>593</v>
      </c>
      <c r="F6" s="224">
        <v>331.4</v>
      </c>
      <c r="G6" s="224">
        <v>0</v>
      </c>
    </row>
    <row r="7" spans="1:7" x14ac:dyDescent="0.25">
      <c r="A7" s="224" t="s">
        <v>657</v>
      </c>
      <c r="B7" s="224" t="s">
        <v>510</v>
      </c>
      <c r="C7" s="229" t="s">
        <v>29</v>
      </c>
      <c r="D7" s="224"/>
      <c r="E7" s="224" t="s">
        <v>395</v>
      </c>
      <c r="F7" s="224">
        <v>414.7</v>
      </c>
      <c r="G7" s="224">
        <v>0</v>
      </c>
    </row>
    <row r="8" spans="1:7" x14ac:dyDescent="0.25">
      <c r="A8" s="229" t="s">
        <v>658</v>
      </c>
      <c r="B8" s="224" t="s">
        <v>510</v>
      </c>
      <c r="C8" s="229" t="s">
        <v>29</v>
      </c>
      <c r="D8" s="224"/>
      <c r="E8" s="224" t="s">
        <v>396</v>
      </c>
      <c r="F8" s="224">
        <v>460.5</v>
      </c>
      <c r="G8" s="224">
        <v>0</v>
      </c>
    </row>
    <row r="9" spans="1:7" x14ac:dyDescent="0.25">
      <c r="A9" s="224" t="s">
        <v>659</v>
      </c>
      <c r="B9" s="224" t="s">
        <v>510</v>
      </c>
      <c r="C9" s="229" t="s">
        <v>29</v>
      </c>
      <c r="D9" s="224"/>
      <c r="E9" s="224" t="s">
        <v>594</v>
      </c>
      <c r="F9" s="224">
        <v>507.1</v>
      </c>
      <c r="G9" s="224">
        <v>34.9</v>
      </c>
    </row>
    <row r="10" spans="1:7" x14ac:dyDescent="0.25">
      <c r="A10" s="224" t="s">
        <v>660</v>
      </c>
      <c r="B10" s="224" t="s">
        <v>510</v>
      </c>
      <c r="C10" s="229" t="s">
        <v>29</v>
      </c>
      <c r="D10" s="224"/>
      <c r="E10" s="224" t="s">
        <v>398</v>
      </c>
      <c r="F10" s="224">
        <v>596</v>
      </c>
      <c r="G10" s="224">
        <v>0</v>
      </c>
    </row>
    <row r="11" spans="1:7" x14ac:dyDescent="0.25">
      <c r="A11" s="224" t="s">
        <v>661</v>
      </c>
      <c r="B11" s="224" t="s">
        <v>510</v>
      </c>
      <c r="C11" s="229" t="s">
        <v>29</v>
      </c>
      <c r="D11" s="224"/>
      <c r="E11" s="224" t="s">
        <v>400</v>
      </c>
      <c r="F11" s="224">
        <v>746</v>
      </c>
      <c r="G11" s="224">
        <v>0</v>
      </c>
    </row>
    <row r="12" spans="1:7" x14ac:dyDescent="0.25">
      <c r="A12" s="224" t="s">
        <v>662</v>
      </c>
      <c r="B12" s="229" t="s">
        <v>510</v>
      </c>
      <c r="C12" s="229" t="s">
        <v>29</v>
      </c>
      <c r="D12" s="229"/>
      <c r="E12" s="224" t="s">
        <v>401</v>
      </c>
      <c r="F12" s="224">
        <v>787.3</v>
      </c>
      <c r="G12" s="224">
        <v>25.8</v>
      </c>
    </row>
    <row r="13" spans="1:7" x14ac:dyDescent="0.25">
      <c r="A13" s="40" t="s">
        <v>670</v>
      </c>
      <c r="B13" s="40" t="s">
        <v>477</v>
      </c>
      <c r="C13" s="229" t="s">
        <v>29</v>
      </c>
      <c r="D13" s="44"/>
      <c r="E13" s="229" t="s">
        <v>402</v>
      </c>
      <c r="F13" s="226">
        <v>821.6</v>
      </c>
      <c r="G13" s="226">
        <v>0</v>
      </c>
    </row>
    <row r="14" spans="1:7" x14ac:dyDescent="0.25">
      <c r="A14" s="228" t="s">
        <v>8</v>
      </c>
      <c r="B14" s="228" t="s">
        <v>740</v>
      </c>
      <c r="C14" s="228" t="s">
        <v>671</v>
      </c>
      <c r="D14" s="228" t="s">
        <v>25</v>
      </c>
      <c r="E14" s="228" t="s">
        <v>7</v>
      </c>
      <c r="F14" s="228" t="s">
        <v>56</v>
      </c>
      <c r="G14" s="228" t="s">
        <v>663</v>
      </c>
    </row>
    <row r="15" spans="1:7" x14ac:dyDescent="0.25">
      <c r="A15" s="229" t="s">
        <v>654</v>
      </c>
      <c r="B15" s="229" t="s">
        <v>510</v>
      </c>
      <c r="C15" s="230" t="s">
        <v>14</v>
      </c>
      <c r="D15" s="224"/>
      <c r="E15" s="224" t="s">
        <v>392</v>
      </c>
      <c r="F15" s="224">
        <v>122.2</v>
      </c>
      <c r="G15" s="229">
        <v>0</v>
      </c>
    </row>
    <row r="16" spans="1:7" x14ac:dyDescent="0.25">
      <c r="A16" s="224" t="s">
        <v>664</v>
      </c>
      <c r="B16" s="229" t="s">
        <v>510</v>
      </c>
      <c r="C16" s="230" t="s">
        <v>14</v>
      </c>
      <c r="D16" s="224"/>
      <c r="E16" s="224" t="s">
        <v>596</v>
      </c>
      <c r="F16" s="224">
        <v>216</v>
      </c>
      <c r="G16" s="224">
        <v>92.5</v>
      </c>
    </row>
    <row r="17" spans="1:7" x14ac:dyDescent="0.25">
      <c r="A17" s="224" t="s">
        <v>665</v>
      </c>
      <c r="B17" s="224" t="s">
        <v>565</v>
      </c>
      <c r="C17" s="230" t="s">
        <v>14</v>
      </c>
      <c r="D17" s="224"/>
      <c r="E17" s="224" t="s">
        <v>597</v>
      </c>
      <c r="F17" s="224">
        <v>326.5</v>
      </c>
      <c r="G17" s="224">
        <v>17.600000000000001</v>
      </c>
    </row>
    <row r="18" spans="1:7" x14ac:dyDescent="0.25">
      <c r="A18" s="229" t="s">
        <v>666</v>
      </c>
      <c r="B18" s="229" t="s">
        <v>510</v>
      </c>
      <c r="C18" s="230" t="s">
        <v>14</v>
      </c>
      <c r="D18" s="224"/>
      <c r="E18" s="224" t="s">
        <v>396</v>
      </c>
      <c r="F18" s="224">
        <v>460.5</v>
      </c>
      <c r="G18" s="224">
        <v>0</v>
      </c>
    </row>
    <row r="19" spans="1:7" x14ac:dyDescent="0.25">
      <c r="A19" s="229" t="s">
        <v>667</v>
      </c>
      <c r="B19" s="229" t="s">
        <v>565</v>
      </c>
      <c r="C19" s="230" t="s">
        <v>14</v>
      </c>
      <c r="D19" s="224"/>
      <c r="E19" s="224" t="s">
        <v>397</v>
      </c>
      <c r="F19" s="224">
        <v>480</v>
      </c>
      <c r="G19" s="224">
        <v>0</v>
      </c>
    </row>
    <row r="20" spans="1:7" x14ac:dyDescent="0.25">
      <c r="A20" s="229" t="s">
        <v>668</v>
      </c>
      <c r="B20" s="229" t="s">
        <v>510</v>
      </c>
      <c r="C20" s="230" t="s">
        <v>14</v>
      </c>
      <c r="D20" s="229"/>
      <c r="E20" s="224" t="s">
        <v>594</v>
      </c>
      <c r="F20" s="224">
        <v>507.1</v>
      </c>
      <c r="G20" s="224">
        <v>34.9</v>
      </c>
    </row>
    <row r="21" spans="1:7" x14ac:dyDescent="0.25">
      <c r="A21" s="224" t="s">
        <v>669</v>
      </c>
      <c r="B21" s="229" t="s">
        <v>510</v>
      </c>
      <c r="C21" s="230" t="s">
        <v>14</v>
      </c>
      <c r="D21" s="224"/>
      <c r="E21" s="224" t="s">
        <v>398</v>
      </c>
      <c r="F21" s="224">
        <v>596</v>
      </c>
      <c r="G21" s="224">
        <v>0</v>
      </c>
    </row>
    <row r="22" spans="1:7" x14ac:dyDescent="0.25">
      <c r="A22" s="228" t="s">
        <v>8</v>
      </c>
      <c r="B22" s="228" t="s">
        <v>740</v>
      </c>
      <c r="C22" s="228" t="s">
        <v>671</v>
      </c>
      <c r="D22" s="228" t="s">
        <v>25</v>
      </c>
      <c r="E22" s="228" t="s">
        <v>7</v>
      </c>
      <c r="F22" s="228" t="s">
        <v>56</v>
      </c>
      <c r="G22" s="228" t="s">
        <v>663</v>
      </c>
    </row>
    <row r="23" spans="1:7" x14ac:dyDescent="0.25">
      <c r="A23" s="41" t="s">
        <v>404</v>
      </c>
      <c r="B23" s="40"/>
      <c r="C23" s="46" t="s">
        <v>16</v>
      </c>
      <c r="D23" s="41"/>
      <c r="E23" s="40" t="s">
        <v>394</v>
      </c>
      <c r="F23" s="226">
        <v>480</v>
      </c>
      <c r="G23" s="227">
        <v>0</v>
      </c>
    </row>
    <row r="24" spans="1:7" x14ac:dyDescent="0.25">
      <c r="A24" t="s">
        <v>299</v>
      </c>
      <c r="C24" s="46" t="s">
        <v>16</v>
      </c>
      <c r="E24" t="s">
        <v>397</v>
      </c>
      <c r="F24" s="229">
        <v>331.4</v>
      </c>
      <c r="G24" s="227">
        <v>0</v>
      </c>
    </row>
    <row r="25" spans="1:7" x14ac:dyDescent="0.25">
      <c r="A25" s="228" t="s">
        <v>8</v>
      </c>
      <c r="B25" s="228" t="s">
        <v>740</v>
      </c>
      <c r="C25" s="228" t="s">
        <v>671</v>
      </c>
      <c r="D25" s="228" t="s">
        <v>25</v>
      </c>
      <c r="E25" s="228" t="s">
        <v>7</v>
      </c>
      <c r="F25" s="228" t="s">
        <v>56</v>
      </c>
      <c r="G25" s="228" t="s">
        <v>663</v>
      </c>
    </row>
    <row r="26" spans="1:7" x14ac:dyDescent="0.25">
      <c r="A26" s="47" t="s">
        <v>347</v>
      </c>
      <c r="B26" s="47" t="s">
        <v>406</v>
      </c>
      <c r="C26" s="48" t="s">
        <v>21</v>
      </c>
      <c r="D26" s="47"/>
      <c r="E26" s="47" t="s">
        <v>357</v>
      </c>
      <c r="F26" s="47">
        <v>0</v>
      </c>
      <c r="G26" s="47">
        <v>359</v>
      </c>
    </row>
    <row r="27" spans="1:7" x14ac:dyDescent="0.25">
      <c r="A27" t="s">
        <v>377</v>
      </c>
      <c r="B27" t="s">
        <v>378</v>
      </c>
      <c r="C27" s="46" t="s">
        <v>21</v>
      </c>
      <c r="E27" t="s">
        <v>405</v>
      </c>
      <c r="F27" s="40">
        <v>335</v>
      </c>
      <c r="G27">
        <v>0</v>
      </c>
    </row>
    <row r="28" spans="1:7" x14ac:dyDescent="0.25">
      <c r="A28" s="228" t="s">
        <v>8</v>
      </c>
      <c r="B28" s="228" t="s">
        <v>740</v>
      </c>
      <c r="C28" s="228" t="s">
        <v>671</v>
      </c>
      <c r="D28" s="228" t="s">
        <v>25</v>
      </c>
      <c r="E28" s="228" t="s">
        <v>7</v>
      </c>
      <c r="F28" s="228" t="s">
        <v>56</v>
      </c>
      <c r="G28" s="228" t="s">
        <v>663</v>
      </c>
    </row>
    <row r="29" spans="1:7" x14ac:dyDescent="0.25">
      <c r="A29" s="40"/>
      <c r="B29" s="40"/>
      <c r="C29" s="46" t="s">
        <v>61</v>
      </c>
      <c r="D29" s="40"/>
      <c r="E29" s="40" t="s">
        <v>392</v>
      </c>
      <c r="F29" s="40">
        <v>122.2</v>
      </c>
      <c r="G29">
        <v>0</v>
      </c>
    </row>
    <row r="30" spans="1:7" x14ac:dyDescent="0.25">
      <c r="A30" s="40"/>
      <c r="B30" s="45"/>
      <c r="C30" s="46" t="s">
        <v>61</v>
      </c>
      <c r="D30" s="40"/>
      <c r="E30" s="40" t="s">
        <v>393</v>
      </c>
      <c r="F30" s="40">
        <v>190.3</v>
      </c>
      <c r="G30">
        <v>0</v>
      </c>
    </row>
    <row r="31" spans="1:7" x14ac:dyDescent="0.25">
      <c r="C31" t="s">
        <v>61</v>
      </c>
      <c r="E31" t="s">
        <v>394</v>
      </c>
      <c r="F31">
        <v>331.4</v>
      </c>
      <c r="G31">
        <v>0</v>
      </c>
    </row>
    <row r="32" spans="1:7" x14ac:dyDescent="0.25">
      <c r="C32" t="s">
        <v>61</v>
      </c>
      <c r="E32" t="s">
        <v>395</v>
      </c>
      <c r="F32" s="40">
        <v>414.7</v>
      </c>
      <c r="G32">
        <v>0</v>
      </c>
    </row>
    <row r="33" spans="1:7" x14ac:dyDescent="0.25">
      <c r="A33" s="41"/>
      <c r="B33" s="40"/>
      <c r="C33" s="46" t="s">
        <v>61</v>
      </c>
      <c r="D33" s="41"/>
      <c r="E33" s="40" t="s">
        <v>396</v>
      </c>
      <c r="F33" s="40">
        <v>460.5</v>
      </c>
      <c r="G33">
        <v>0</v>
      </c>
    </row>
    <row r="34" spans="1:7" x14ac:dyDescent="0.25">
      <c r="A34" s="40"/>
      <c r="B34" s="40"/>
      <c r="C34" s="46" t="s">
        <v>61</v>
      </c>
      <c r="D34" s="41"/>
      <c r="E34" s="40" t="s">
        <v>397</v>
      </c>
      <c r="F34" s="40">
        <v>480</v>
      </c>
      <c r="G34">
        <v>0</v>
      </c>
    </row>
    <row r="35" spans="1:7" x14ac:dyDescent="0.25">
      <c r="C35" t="s">
        <v>61</v>
      </c>
      <c r="E35" t="s">
        <v>398</v>
      </c>
      <c r="F35">
        <v>596</v>
      </c>
      <c r="G35">
        <v>0</v>
      </c>
    </row>
    <row r="36" spans="1:7" x14ac:dyDescent="0.25">
      <c r="C36" t="s">
        <v>61</v>
      </c>
      <c r="E36" t="s">
        <v>399</v>
      </c>
      <c r="F36">
        <v>689.4</v>
      </c>
      <c r="G36">
        <v>0</v>
      </c>
    </row>
    <row r="37" spans="1:7" x14ac:dyDescent="0.25">
      <c r="C37" s="46" t="s">
        <v>61</v>
      </c>
      <c r="E37" t="s">
        <v>400</v>
      </c>
      <c r="F37">
        <v>746</v>
      </c>
      <c r="G37">
        <v>0</v>
      </c>
    </row>
    <row r="38" spans="1:7" x14ac:dyDescent="0.25">
      <c r="A38" s="40"/>
      <c r="B38" s="40"/>
      <c r="C38" s="46" t="s">
        <v>61</v>
      </c>
      <c r="D38" s="40"/>
      <c r="E38" s="40" t="s">
        <v>401</v>
      </c>
      <c r="F38" s="40">
        <v>787.3</v>
      </c>
      <c r="G38">
        <v>0</v>
      </c>
    </row>
    <row r="39" spans="1:7" x14ac:dyDescent="0.25">
      <c r="A39" s="40"/>
      <c r="B39" s="40"/>
      <c r="C39" s="46" t="s">
        <v>61</v>
      </c>
      <c r="D39" s="40"/>
      <c r="E39" s="40" t="s">
        <v>402</v>
      </c>
      <c r="F39" s="40">
        <v>821.6</v>
      </c>
      <c r="G39" s="171">
        <v>0</v>
      </c>
    </row>
    <row r="40" spans="1:7" x14ac:dyDescent="0.25">
      <c r="A40" s="228" t="s">
        <v>8</v>
      </c>
      <c r="B40" s="228" t="s">
        <v>740</v>
      </c>
      <c r="C40" s="228" t="s">
        <v>671</v>
      </c>
      <c r="D40" s="228" t="s">
        <v>25</v>
      </c>
      <c r="E40" s="228" t="s">
        <v>7</v>
      </c>
      <c r="F40" s="228" t="s">
        <v>56</v>
      </c>
      <c r="G40" s="228" t="s">
        <v>663</v>
      </c>
    </row>
    <row r="41" spans="1:7" x14ac:dyDescent="0.25">
      <c r="A41" s="40" t="s">
        <v>279</v>
      </c>
      <c r="B41" s="40" t="s">
        <v>407</v>
      </c>
      <c r="C41" s="46" t="s">
        <v>403</v>
      </c>
      <c r="D41" s="40"/>
      <c r="E41" s="40" t="s">
        <v>387</v>
      </c>
      <c r="F41" s="40">
        <v>331.4</v>
      </c>
      <c r="G41">
        <v>0</v>
      </c>
    </row>
    <row r="42" spans="1:7" x14ac:dyDescent="0.25">
      <c r="A42" s="40" t="s">
        <v>282</v>
      </c>
      <c r="B42" s="40" t="s">
        <v>388</v>
      </c>
      <c r="C42" s="46" t="s">
        <v>403</v>
      </c>
      <c r="D42" s="40"/>
      <c r="E42" s="40" t="s">
        <v>387</v>
      </c>
      <c r="F42" s="40">
        <v>331.4</v>
      </c>
      <c r="G42" s="226">
        <v>0</v>
      </c>
    </row>
    <row r="43" spans="1:7" x14ac:dyDescent="0.25">
      <c r="A43" s="40" t="s">
        <v>286</v>
      </c>
      <c r="B43" s="40" t="s">
        <v>389</v>
      </c>
      <c r="C43" s="46" t="s">
        <v>403</v>
      </c>
      <c r="D43" s="40"/>
      <c r="E43" s="40" t="s">
        <v>387</v>
      </c>
      <c r="F43" s="40">
        <v>331.4</v>
      </c>
      <c r="G43" s="226">
        <v>0</v>
      </c>
    </row>
    <row r="44" spans="1:7" x14ac:dyDescent="0.25">
      <c r="A44" s="40" t="s">
        <v>290</v>
      </c>
      <c r="B44" s="40" t="s">
        <v>390</v>
      </c>
      <c r="C44" s="46" t="s">
        <v>403</v>
      </c>
      <c r="D44" s="40"/>
      <c r="E44" s="40" t="s">
        <v>391</v>
      </c>
      <c r="F44" s="40">
        <v>353.5</v>
      </c>
      <c r="G44" s="226">
        <v>0</v>
      </c>
    </row>
  </sheetData>
  <mergeCells count="1">
    <mergeCell ref="A1:G1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1DD53C"/>
  </sheetPr>
  <dimension ref="A2:N64"/>
  <sheetViews>
    <sheetView tabSelected="1" workbookViewId="0">
      <selection activeCell="G5" sqref="G5"/>
    </sheetView>
  </sheetViews>
  <sheetFormatPr defaultRowHeight="15" x14ac:dyDescent="0.25"/>
  <cols>
    <col min="1" max="1" width="39.42578125" customWidth="1"/>
    <col min="2" max="2" width="5.7109375" bestFit="1" customWidth="1"/>
    <col min="3" max="3" width="10" bestFit="1" customWidth="1"/>
    <col min="15" max="15" width="2.7109375" customWidth="1"/>
  </cols>
  <sheetData>
    <row r="2" spans="1:14" x14ac:dyDescent="0.25">
      <c r="C2" s="345" t="s">
        <v>141</v>
      </c>
      <c r="D2" s="345"/>
      <c r="E2" s="345"/>
      <c r="F2" s="345"/>
      <c r="G2" s="345"/>
      <c r="H2" s="345"/>
      <c r="I2" s="345"/>
      <c r="J2" s="345"/>
      <c r="K2" s="345"/>
      <c r="L2" s="345"/>
      <c r="M2" s="345"/>
      <c r="N2" s="345"/>
    </row>
    <row r="3" spans="1:14" x14ac:dyDescent="0.25">
      <c r="C3" s="33" t="s">
        <v>48</v>
      </c>
      <c r="D3" s="33" t="s">
        <v>142</v>
      </c>
      <c r="E3" s="33" t="s">
        <v>142</v>
      </c>
      <c r="F3" s="33" t="s">
        <v>143</v>
      </c>
      <c r="G3" s="33" t="s">
        <v>143</v>
      </c>
      <c r="H3" s="33" t="s">
        <v>144</v>
      </c>
      <c r="I3" s="33" t="s">
        <v>144</v>
      </c>
      <c r="J3" s="33" t="s">
        <v>145</v>
      </c>
      <c r="K3" s="33" t="s">
        <v>145</v>
      </c>
      <c r="L3" s="33" t="s">
        <v>145</v>
      </c>
      <c r="M3" s="33" t="s">
        <v>146</v>
      </c>
      <c r="N3" s="33" t="s">
        <v>147</v>
      </c>
    </row>
    <row r="4" spans="1:14" x14ac:dyDescent="0.25">
      <c r="A4" s="33" t="s">
        <v>127</v>
      </c>
      <c r="B4" s="33" t="s">
        <v>128</v>
      </c>
      <c r="C4" s="33" t="s">
        <v>208</v>
      </c>
      <c r="D4" s="33" t="s">
        <v>209</v>
      </c>
      <c r="E4" s="33" t="s">
        <v>210</v>
      </c>
      <c r="F4" s="33" t="s">
        <v>211</v>
      </c>
      <c r="G4" s="33" t="s">
        <v>212</v>
      </c>
      <c r="H4" s="33" t="s">
        <v>210</v>
      </c>
      <c r="I4" s="33" t="s">
        <v>211</v>
      </c>
      <c r="J4" s="33" t="s">
        <v>210</v>
      </c>
      <c r="K4" s="33" t="s">
        <v>211</v>
      </c>
      <c r="L4" s="33" t="s">
        <v>213</v>
      </c>
      <c r="M4" s="33" t="s">
        <v>214</v>
      </c>
      <c r="N4" s="33" t="s">
        <v>215</v>
      </c>
    </row>
    <row r="5" spans="1:14" x14ac:dyDescent="0.25">
      <c r="A5" s="34" t="s">
        <v>133</v>
      </c>
      <c r="B5" s="34">
        <v>1</v>
      </c>
      <c r="C5" s="35">
        <f>INDEX('L1-BA'!$3:$3,MATCH(DMT!$B5,'L1-BA'!$1:$1,0))</f>
        <v>28.413516049702309</v>
      </c>
      <c r="D5" s="35">
        <f>INDEX('L2-ES'!$3:$3,MATCH(DMT!$B5,'L2-ES'!$1:$1,0))</f>
        <v>8.8025346260387796</v>
      </c>
      <c r="E5" s="35">
        <f>INDEX('L2-MG'!$3:$3,MATCH(DMT!$B5,'L2-MG'!$1:$1,0))</f>
        <v>11.376934826883911</v>
      </c>
      <c r="F5" s="35">
        <f>INDEX('L3-GO'!$3:$3,MATCH(DMT!$B5,'L3-GO'!$1:$1,0))</f>
        <v>14.162390474050772</v>
      </c>
      <c r="G5" s="35">
        <f>INDEX('L3-TO'!$3:$3,MATCH(DMT!$B5,'L3-TO'!$1:$1,0))</f>
        <v>24.722023476802669</v>
      </c>
      <c r="H5" s="35">
        <f>INDEX('L4-MG'!$3:$3,MATCH(DMT!$B5,'L4-MG'!$1:$1,0))</f>
        <v>21.972009165460683</v>
      </c>
      <c r="I5" s="35">
        <f>INDEX('L4-GO'!$3:$3,MATCH(DMT!$B5,'L4-GO'!$1:$1,0))</f>
        <v>23.035102974828373</v>
      </c>
      <c r="J5" s="328">
        <f>((INDEX('L5A-MG'!$3:$3,MATCH(DMT!$B5,'L5A-MG'!$1:$1,0)))*'L5A-MG'!$F$7+(INDEX('L5B-MG'!$3:$3,MATCH(DMT!$B5,'L5B-MG'!$1:$1,0)))*'L5B-MG'!$F$7)/('L5B-MG'!$F$7+'L5A-MG'!$F$7)</f>
        <v>22.381965386128226</v>
      </c>
      <c r="K5" s="35">
        <f>INDEX('L5A-GO'!$3:$3,MATCH(DMT!$B5,'L5A-GO'!$1:$1,0))</f>
        <v>11.419988642816579</v>
      </c>
      <c r="L5" s="35">
        <f>INDEX('L5A-DF'!$3:$3,MATCH(DMT!$B5,'L5A-DF'!$1:$1,0))</f>
        <v>18.149999999999999</v>
      </c>
      <c r="M5" s="35">
        <f>INDEX('L6-MS'!$3:$3,MATCH(DMT!B5,'L6-MS'!$1:$1,0))</f>
        <v>18.271668437204912</v>
      </c>
      <c r="N5" s="35">
        <f>INDEX('L7-MT'!$3:$3,MATCH($B5,'L7-MT'!$1:$1,0))</f>
        <v>27.805471985383679</v>
      </c>
    </row>
    <row r="6" spans="1:14" x14ac:dyDescent="0.25">
      <c r="A6" s="34" t="s">
        <v>134</v>
      </c>
      <c r="B6" s="34">
        <v>2</v>
      </c>
      <c r="C6" s="35">
        <f>INDEX('L1-BA'!$3:$3,MATCH(DMT!$B6,'L1-BA'!$1:$1,0))</f>
        <v>20.094321123479162</v>
      </c>
      <c r="D6" s="35">
        <f>INDEX('L2-ES'!$3:$3,MATCH(DMT!$B6,'L2-ES'!$1:$1,0))</f>
        <v>11.427742382271468</v>
      </c>
      <c r="E6" s="35">
        <f>INDEX('L2-MG'!$3:$3,MATCH(DMT!$B6,'L2-MG'!$1:$1,0))</f>
        <v>14.666064154786151</v>
      </c>
      <c r="F6" s="35">
        <f>INDEX('L3-GO'!$3:$3,MATCH(DMT!$B6,'L3-GO'!$1:$1,0))</f>
        <v>19.314816895079755</v>
      </c>
      <c r="G6" s="35">
        <f>INDEX('L3-TO'!$3:$3,MATCH(DMT!$B6,'L3-TO'!$1:$1,0))</f>
        <v>39.381442146450517</v>
      </c>
      <c r="H6" s="35">
        <f>INDEX('L4-MG'!$3:$3,MATCH(DMT!$B6,'L4-MG'!$1:$1,0))</f>
        <v>22.830861070911723</v>
      </c>
      <c r="I6" s="35">
        <f>INDEX('L4-GO'!$3:$3,MATCH(DMT!$B6,'L4-GO'!$1:$1,0))</f>
        <v>72.269908466819246</v>
      </c>
      <c r="J6" s="328">
        <f>((INDEX('L5A-MG'!$3:$3,MATCH(DMT!$B6,'L5A-MG'!$1:$1,0)))*'L5A-MG'!$F$7+(INDEX('L5B-MG'!$3:$3,MATCH(DMT!$B6,'L5B-MG'!$1:$1,0)))*'L5B-MG'!$F$7)/('L5B-MG'!$F$7+'L5A-MG'!$F$7)</f>
        <v>26.320620820768319</v>
      </c>
      <c r="K6" s="35">
        <f>INDEX('L5A-GO'!$3:$3,MATCH(DMT!$B6,'L5A-GO'!$1:$1,0))</f>
        <v>11.419988642816577</v>
      </c>
      <c r="L6" s="35">
        <f>INDEX('L5A-DF'!$3:$3,MATCH(DMT!$B6,'L5A-DF'!$1:$1,0))</f>
        <v>18.149999999999999</v>
      </c>
      <c r="M6" s="333">
        <f>INDEX('L6-MS'!$3:$3,MATCH(DMT!B6,'L6-MS'!$1:$1,0))</f>
        <v>33.565819759206796</v>
      </c>
      <c r="N6" s="35">
        <f>INDEX('L7-MT'!$3:$3,MATCH($B6,'L7-MT'!$1:$1,0))</f>
        <v>62.834223507917166</v>
      </c>
    </row>
    <row r="7" spans="1:14" x14ac:dyDescent="0.25">
      <c r="A7" s="34" t="s">
        <v>135</v>
      </c>
      <c r="B7" s="34">
        <v>3</v>
      </c>
      <c r="C7" s="35">
        <f>INDEX('L1-BA'!$3:$3,MATCH(DMT!$B7,'L1-BA'!$1:$1,0))</f>
        <v>64.909565104840809</v>
      </c>
      <c r="D7" s="35">
        <f>INDEX('L2-ES'!$3:$3,MATCH(DMT!$B7,'L2-ES'!$1:$1,0))</f>
        <v>71.182132963988934</v>
      </c>
      <c r="E7" s="35">
        <f>INDEX('L2-MG'!$3:$3,MATCH(DMT!$B7,'L2-MG'!$1:$1,0))</f>
        <v>94.609419551934835</v>
      </c>
      <c r="F7" s="35">
        <f>INDEX('L3-GO'!$3:$3,MATCH(DMT!$B7,'L3-GO'!$1:$1,0))</f>
        <v>164.11723208267802</v>
      </c>
      <c r="G7" s="35">
        <f>INDEX('L3-TO'!$3:$3,MATCH(DMT!$B7,'L3-TO'!$1:$1,0))</f>
        <v>169.95</v>
      </c>
      <c r="H7" s="35">
        <f>INDEX('L4-MG'!$3:$3,MATCH(DMT!$B7,'L4-MG'!$1:$1,0))</f>
        <v>27.653617945007234</v>
      </c>
      <c r="I7" s="35">
        <f>INDEX('L4-GO'!$3:$3,MATCH(DMT!$B7,'L4-GO'!$1:$1,0))</f>
        <v>109.625</v>
      </c>
      <c r="J7" s="328">
        <f>((INDEX('L5A-MG'!$3:$3,MATCH(DMT!$B7,'L5A-MG'!$1:$1,0)))*'L5A-MG'!$F$7+(INDEX('L5B-MG'!$3:$3,MATCH(DMT!$B7,'L5B-MG'!$1:$1,0)))*'L5B-MG'!$F$7)/('L5B-MG'!$F$7+'L5A-MG'!$F$7)</f>
        <v>84.187203356496653</v>
      </c>
      <c r="K7" s="35">
        <f>INDEX('L5A-GO'!$3:$3,MATCH(DMT!$B7,'L5A-GO'!$1:$1,0))</f>
        <v>51.440112152186273</v>
      </c>
      <c r="L7" s="35">
        <f>INDEX('L5A-DF'!$3:$3,MATCH(DMT!$B7,'L5A-DF'!$1:$1,0))</f>
        <v>37.15</v>
      </c>
      <c r="M7" s="333">
        <f>INDEX('L6-MS'!$3:$3,MATCH(DMT!B7,'L6-MS'!$1:$1,0))</f>
        <v>214.09557365439093</v>
      </c>
      <c r="N7" s="35">
        <f>INDEX('L7-MT'!$3:$3,MATCH($B7,'L7-MT'!$1:$1,0))</f>
        <v>144.42627283800243</v>
      </c>
    </row>
    <row r="8" spans="1:14" x14ac:dyDescent="0.25">
      <c r="A8" s="34" t="s">
        <v>136</v>
      </c>
      <c r="B8" s="34">
        <v>4</v>
      </c>
      <c r="C8" s="36">
        <v>25</v>
      </c>
      <c r="D8" s="36">
        <v>25</v>
      </c>
      <c r="E8" s="36">
        <v>25</v>
      </c>
      <c r="F8" s="36">
        <v>25</v>
      </c>
      <c r="G8" s="36">
        <v>25</v>
      </c>
      <c r="H8" s="36">
        <v>25</v>
      </c>
      <c r="I8" s="36">
        <v>25</v>
      </c>
      <c r="J8" s="329">
        <v>25</v>
      </c>
      <c r="K8" s="36">
        <v>25</v>
      </c>
      <c r="L8" s="36">
        <v>25</v>
      </c>
      <c r="M8" s="334">
        <v>25</v>
      </c>
      <c r="N8" s="36">
        <v>25</v>
      </c>
    </row>
    <row r="9" spans="1:14" x14ac:dyDescent="0.25">
      <c r="A9" s="34" t="s">
        <v>137</v>
      </c>
      <c r="B9" s="34">
        <v>5</v>
      </c>
      <c r="C9" s="35">
        <f>INDEX('L1-BA'!$3:$3,MATCH(DMT!$B9,'L1-BA'!$1:$1,0))</f>
        <v>11.988600181206316</v>
      </c>
      <c r="D9" s="35">
        <f>INDEX('L2-ES'!$3:$3,MATCH(DMT!$B9,'L2-ES'!$1:$1,0))</f>
        <v>9.8207202216066474</v>
      </c>
      <c r="E9" s="35">
        <f>INDEX('L2-MG'!$3:$3,MATCH(DMT!$B9,'L2-MG'!$1:$1,0))</f>
        <v>11.830002545824849</v>
      </c>
      <c r="F9" s="35">
        <f>INDEX('L3-GO'!$3:$3,MATCH(DMT!$B9,'L3-GO'!$1:$1,0))</f>
        <v>14.243872163558747</v>
      </c>
      <c r="G9" s="35">
        <f>INDEX('L3-TO'!$3:$3,MATCH(DMT!$B9,'L3-TO'!$1:$1,0))</f>
        <v>9.2614169927333663</v>
      </c>
      <c r="H9" s="35">
        <f>INDEX('L4-MG'!$3:$3,MATCH(DMT!$B9,'L4-MG'!$1:$1,0))</f>
        <v>19.662337192474673</v>
      </c>
      <c r="I9" s="35">
        <f>INDEX('L4-GO'!$3:$3,MATCH(DMT!$B9,'L4-GO'!$1:$1,0))</f>
        <v>23.035102974828373</v>
      </c>
      <c r="J9" s="328">
        <f>((INDEX('L5A-MG'!$3:$3,MATCH(DMT!$B9,'L5A-MG'!$1:$1,0)))*'L5A-MG'!$F$7+(INDEX('L5B-MG'!$3:$3,MATCH(DMT!$B9,'L5B-MG'!$1:$1,0)))*'L5B-MG'!$F$7)/('L5B-MG'!$F$7+'L5A-MG'!$F$7)</f>
        <v>18.302317424937719</v>
      </c>
      <c r="K9" s="35">
        <f>INDEX('L5A-GO'!$3:$3,MATCH(DMT!$B9,'L5A-GO'!$1:$1,0))</f>
        <v>11.96543867120954</v>
      </c>
      <c r="L9" s="35">
        <f>INDEX('L5A-DF'!$3:$3,MATCH(DMT!$B9,'L5A-DF'!$1:$1,0))</f>
        <v>18.149999999999999</v>
      </c>
      <c r="M9" s="333">
        <f>INDEX('L6-MS'!$3:$3,MATCH(DMT!B9,'L6-MS'!$1:$1,0))</f>
        <v>15.066374527856468</v>
      </c>
      <c r="N9" s="35">
        <f>INDEX('L7-MT'!$3:$3,MATCH($B9,'L7-MT'!$1:$1,0))</f>
        <v>28.043635809987819</v>
      </c>
    </row>
    <row r="10" spans="1:14" x14ac:dyDescent="0.25">
      <c r="A10" s="34" t="s">
        <v>138</v>
      </c>
      <c r="B10" s="34">
        <v>6</v>
      </c>
      <c r="C10" s="35">
        <f>INDEX('L1-BA'!$3:$3,MATCH(DMT!$B10,'L1-BA'!$1:$1,0))</f>
        <v>151.29671887134353</v>
      </c>
      <c r="D10" s="35">
        <f>INDEX('L2-ES'!$3:$3,MATCH(DMT!$B10,'L2-ES'!$1:$1,0))</f>
        <v>73.497922437673125</v>
      </c>
      <c r="E10" s="35">
        <f>INDEX('L2-MG'!$3:$3,MATCH(DMT!$B10,'L2-MG'!$1:$1,0))</f>
        <v>90.733604887983716</v>
      </c>
      <c r="F10" s="35">
        <f>INDEX('L3-GO'!$3:$3,MATCH(DMT!$B10,'L3-GO'!$1:$1,0))</f>
        <v>185.54322624129406</v>
      </c>
      <c r="G10" s="35">
        <f>INDEX('L3-TO'!$3:$3,MATCH(DMT!$B10,'L3-TO'!$1:$1,0))</f>
        <v>211.95000000000002</v>
      </c>
      <c r="H10" s="35">
        <f>INDEX('L4-MG'!$3:$3,MATCH(DMT!$B10,'L4-MG'!$1:$1,0))</f>
        <v>57.616714905933435</v>
      </c>
      <c r="I10" s="35">
        <f>INDEX('L4-GO'!$3:$3,MATCH(DMT!$B10,'L4-GO'!$1:$1,0))</f>
        <v>103.625</v>
      </c>
      <c r="J10" s="328">
        <f>((INDEX('L5A-MG'!$3:$3,MATCH(DMT!$B10,'L5A-MG'!$1:$1,0)))*'L5A-MG'!$F$7+(INDEX('L5B-MG'!$3:$3,MATCH(DMT!$B10,'L5B-MG'!$1:$1,0)))*'L5B-MG'!$F$7)/('L5B-MG'!$F$7+'L5A-MG'!$F$7)</f>
        <v>203.00222564573224</v>
      </c>
      <c r="K10" s="35">
        <f>INDEX('L5A-GO'!$3:$3,MATCH(DMT!$B10,'L5A-GO'!$1:$1,0))</f>
        <v>65.759540034071534</v>
      </c>
      <c r="L10" s="35">
        <f>INDEX('L5A-DF'!$3:$3,MATCH(DMT!$B10,'L5A-DF'!$1:$1,0))</f>
        <v>18.149999999999999</v>
      </c>
      <c r="M10" s="333">
        <f>INDEX('L6-MS'!$3:$3,MATCH(DMT!B10,'L6-MS'!$1:$1,0))</f>
        <v>214.09557365439093</v>
      </c>
      <c r="N10" s="35">
        <f>INDEX('L7-MT'!$3:$3,MATCH($B10,'L7-MT'!$1:$1,0))</f>
        <v>212.19305724725945</v>
      </c>
    </row>
    <row r="11" spans="1:14" x14ac:dyDescent="0.25">
      <c r="A11" s="34" t="s">
        <v>139</v>
      </c>
      <c r="B11" s="34">
        <v>7</v>
      </c>
      <c r="C11" s="36">
        <v>15</v>
      </c>
      <c r="D11" s="36">
        <v>15</v>
      </c>
      <c r="E11" s="36">
        <v>15</v>
      </c>
      <c r="F11" s="36">
        <v>15</v>
      </c>
      <c r="G11" s="36">
        <v>15</v>
      </c>
      <c r="H11" s="36">
        <v>15</v>
      </c>
      <c r="I11" s="36">
        <v>15</v>
      </c>
      <c r="J11" s="329">
        <v>15</v>
      </c>
      <c r="K11" s="36">
        <v>15</v>
      </c>
      <c r="L11" s="36">
        <v>15</v>
      </c>
      <c r="M11" s="334">
        <v>15</v>
      </c>
      <c r="N11" s="36">
        <v>15</v>
      </c>
    </row>
    <row r="12" spans="1:14" x14ac:dyDescent="0.25">
      <c r="A12" s="34" t="s">
        <v>140</v>
      </c>
      <c r="B12" s="34">
        <v>8</v>
      </c>
      <c r="C12" s="35">
        <f>INDEX('L1-BA'!$3:$3,MATCH(DMT!$B12,'L1-BA'!$1:$1,0))</f>
        <v>281.5</v>
      </c>
      <c r="D12" s="35">
        <f>INDEX('L2-ES'!$3:$3,MATCH(DMT!$B12,'L2-ES'!$1:$1,0))</f>
        <v>69.621911357340707</v>
      </c>
      <c r="E12" s="35">
        <f>INDEX('L2-MG'!$3:$3,MATCH(DMT!$B12,'L2-MG'!$1:$1,0))</f>
        <v>168.25</v>
      </c>
      <c r="F12" s="35">
        <f>INDEX('L3-GO'!$3:$3,MATCH(DMT!$B12,'L3-GO'!$1:$1,0))</f>
        <v>117.22895416760279</v>
      </c>
      <c r="G12" s="35">
        <f>INDEX('L3-TO'!$3:$3,MATCH(DMT!$B12,'L3-TO'!$1:$1,0))</f>
        <v>59.653004471771922</v>
      </c>
      <c r="H12" s="35">
        <f>INDEX('L4-MG'!$3:$3,MATCH(DMT!$B12,'L4-MG'!$1:$1,0))</f>
        <v>57.616714905933435</v>
      </c>
      <c r="I12" s="35">
        <f>INDEX('L4-GO'!$3:$3,MATCH(DMT!$B12,'L4-GO'!$1:$1,0))</f>
        <v>71.325000000000003</v>
      </c>
      <c r="J12" s="328">
        <f>((INDEX('L5A-MG'!$3:$3,MATCH(DMT!$B12,'L5A-MG'!$1:$1,0)))*'L5A-MG'!$F$7+(INDEX('L5B-MG'!$3:$3,MATCH(DMT!$B12,'L5B-MG'!$1:$1,0)))*'L5B-MG'!$F$7)/('L5B-MG'!$F$7+'L5A-MG'!$F$7)</f>
        <v>203.31526812639305</v>
      </c>
      <c r="K12" s="35">
        <f>INDEX('L5A-GO'!$3:$3,MATCH(DMT!$B12,'L5A-GO'!$1:$1,0))</f>
        <v>57.731005110732553</v>
      </c>
      <c r="L12" s="35">
        <f>INDEX('L5A-DF'!$3:$3,MATCH(DMT!$B12,'L5A-DF'!$1:$1,0))</f>
        <v>18.149999999999999</v>
      </c>
      <c r="M12" s="333">
        <f>INDEX('L6-MS'!$3:$3,MATCH(DMT!B12,'L6-MS'!$1:$1,0))</f>
        <v>196.05721494334279</v>
      </c>
      <c r="N12" s="35">
        <f>INDEX('L7-MT'!$3:$3,MATCH($B12,'L7-MT'!$1:$1,0))</f>
        <v>200.13788976857489</v>
      </c>
    </row>
    <row r="13" spans="1:14" x14ac:dyDescent="0.25">
      <c r="A13" s="34" t="s">
        <v>230</v>
      </c>
      <c r="B13" s="34">
        <v>9</v>
      </c>
      <c r="C13" s="36">
        <v>30</v>
      </c>
      <c r="D13" s="36">
        <v>30</v>
      </c>
      <c r="E13" s="36">
        <v>30</v>
      </c>
      <c r="F13" s="36">
        <v>30</v>
      </c>
      <c r="G13" s="36">
        <v>30</v>
      </c>
      <c r="H13" s="36">
        <v>30</v>
      </c>
      <c r="I13" s="36">
        <v>30</v>
      </c>
      <c r="J13" s="329">
        <v>30</v>
      </c>
      <c r="K13" s="36">
        <v>30</v>
      </c>
      <c r="L13" s="36">
        <v>30</v>
      </c>
      <c r="M13" s="334">
        <v>30</v>
      </c>
      <c r="N13" s="36">
        <v>30</v>
      </c>
    </row>
    <row r="14" spans="1:14" x14ac:dyDescent="0.25">
      <c r="A14" s="26"/>
      <c r="B14" s="26"/>
      <c r="C14" s="27"/>
      <c r="D14" s="27"/>
      <c r="E14" s="27"/>
      <c r="F14" s="27"/>
      <c r="G14" s="27"/>
      <c r="H14" s="27"/>
      <c r="I14" s="27"/>
      <c r="J14" s="27"/>
      <c r="K14" s="27"/>
      <c r="L14" s="27"/>
      <c r="M14" s="27"/>
      <c r="N14" s="27"/>
    </row>
    <row r="15" spans="1:14" x14ac:dyDescent="0.25">
      <c r="C15" s="345" t="s">
        <v>141</v>
      </c>
      <c r="D15" s="345"/>
      <c r="E15" s="345"/>
      <c r="F15" s="345"/>
      <c r="G15" s="345"/>
      <c r="H15" s="345"/>
      <c r="I15" s="345"/>
      <c r="J15" s="345"/>
      <c r="K15" s="345"/>
      <c r="L15" s="345"/>
      <c r="M15" s="345"/>
      <c r="N15" s="345"/>
    </row>
    <row r="16" spans="1:14" x14ac:dyDescent="0.25">
      <c r="C16" s="33" t="s">
        <v>48</v>
      </c>
      <c r="D16" s="33" t="s">
        <v>142</v>
      </c>
      <c r="E16" s="33" t="s">
        <v>142</v>
      </c>
      <c r="F16" s="33" t="s">
        <v>143</v>
      </c>
      <c r="G16" s="33" t="s">
        <v>143</v>
      </c>
      <c r="H16" s="33" t="s">
        <v>144</v>
      </c>
      <c r="I16" s="33" t="s">
        <v>144</v>
      </c>
      <c r="J16" s="33" t="s">
        <v>145</v>
      </c>
      <c r="K16" s="33" t="s">
        <v>145</v>
      </c>
      <c r="L16" s="33" t="s">
        <v>145</v>
      </c>
      <c r="M16" s="33" t="s">
        <v>146</v>
      </c>
      <c r="N16" s="33" t="s">
        <v>147</v>
      </c>
    </row>
    <row r="17" spans="1:14" x14ac:dyDescent="0.25">
      <c r="A17" s="33" t="s">
        <v>127</v>
      </c>
      <c r="B17" s="33" t="s">
        <v>128</v>
      </c>
      <c r="C17" s="33" t="s">
        <v>208</v>
      </c>
      <c r="D17" s="33" t="s">
        <v>209</v>
      </c>
      <c r="E17" s="33" t="s">
        <v>210</v>
      </c>
      <c r="F17" s="33" t="s">
        <v>211</v>
      </c>
      <c r="G17" s="33" t="s">
        <v>212</v>
      </c>
      <c r="H17" s="33" t="s">
        <v>210</v>
      </c>
      <c r="I17" s="33" t="s">
        <v>211</v>
      </c>
      <c r="J17" s="33" t="s">
        <v>210</v>
      </c>
      <c r="K17" s="33" t="s">
        <v>211</v>
      </c>
      <c r="L17" s="33" t="s">
        <v>213</v>
      </c>
      <c r="M17" s="33" t="s">
        <v>214</v>
      </c>
      <c r="N17" s="33" t="s">
        <v>215</v>
      </c>
    </row>
    <row r="18" spans="1:14" x14ac:dyDescent="0.25">
      <c r="A18" s="34" t="s">
        <v>133</v>
      </c>
      <c r="B18" s="34">
        <v>1</v>
      </c>
      <c r="C18" s="35">
        <f>INDEX(C$5:C$13,MATCH($B18,$B$5:$B$13,0))</f>
        <v>28.413516049702309</v>
      </c>
      <c r="D18" s="35">
        <f t="shared" ref="C18:N27" si="0">INDEX(D$5:D$13,MATCH($B18,$B$5:$B$13,0))</f>
        <v>8.8025346260387796</v>
      </c>
      <c r="E18" s="35">
        <f t="shared" si="0"/>
        <v>11.376934826883911</v>
      </c>
      <c r="F18" s="35">
        <f t="shared" si="0"/>
        <v>14.162390474050772</v>
      </c>
      <c r="G18" s="35">
        <f t="shared" si="0"/>
        <v>24.722023476802669</v>
      </c>
      <c r="H18" s="35">
        <f t="shared" si="0"/>
        <v>21.972009165460683</v>
      </c>
      <c r="I18" s="35">
        <f t="shared" si="0"/>
        <v>23.035102974828373</v>
      </c>
      <c r="J18" s="35">
        <f t="shared" si="0"/>
        <v>22.381965386128226</v>
      </c>
      <c r="K18" s="35">
        <f t="shared" si="0"/>
        <v>11.419988642816579</v>
      </c>
      <c r="L18" s="35">
        <f t="shared" si="0"/>
        <v>18.149999999999999</v>
      </c>
      <c r="M18" s="35">
        <f t="shared" si="0"/>
        <v>18.271668437204912</v>
      </c>
      <c r="N18" s="35">
        <f t="shared" si="0"/>
        <v>27.805471985383679</v>
      </c>
    </row>
    <row r="19" spans="1:14" x14ac:dyDescent="0.25">
      <c r="A19" s="34" t="s">
        <v>134</v>
      </c>
      <c r="B19" s="34">
        <v>2</v>
      </c>
      <c r="C19" s="35">
        <f t="shared" si="0"/>
        <v>20.094321123479162</v>
      </c>
      <c r="D19" s="35">
        <f t="shared" si="0"/>
        <v>11.427742382271468</v>
      </c>
      <c r="E19" s="35">
        <f t="shared" si="0"/>
        <v>14.666064154786151</v>
      </c>
      <c r="F19" s="35">
        <f t="shared" si="0"/>
        <v>19.314816895079755</v>
      </c>
      <c r="G19" s="35">
        <f t="shared" si="0"/>
        <v>39.381442146450517</v>
      </c>
      <c r="H19" s="35">
        <f t="shared" si="0"/>
        <v>22.830861070911723</v>
      </c>
      <c r="I19" s="35">
        <f t="shared" si="0"/>
        <v>72.269908466819246</v>
      </c>
      <c r="J19" s="35">
        <f t="shared" si="0"/>
        <v>26.320620820768319</v>
      </c>
      <c r="K19" s="35">
        <f t="shared" si="0"/>
        <v>11.419988642816577</v>
      </c>
      <c r="L19" s="35">
        <f t="shared" si="0"/>
        <v>18.149999999999999</v>
      </c>
      <c r="M19" s="35">
        <f t="shared" si="0"/>
        <v>33.565819759206796</v>
      </c>
      <c r="N19" s="35">
        <f t="shared" si="0"/>
        <v>62.834223507917166</v>
      </c>
    </row>
    <row r="20" spans="1:14" x14ac:dyDescent="0.25">
      <c r="A20" s="34" t="s">
        <v>135</v>
      </c>
      <c r="B20" s="34">
        <v>3</v>
      </c>
      <c r="C20" s="35">
        <f t="shared" si="0"/>
        <v>64.909565104840809</v>
      </c>
      <c r="D20" s="35">
        <f t="shared" si="0"/>
        <v>71.182132963988934</v>
      </c>
      <c r="E20" s="35">
        <f t="shared" si="0"/>
        <v>94.609419551934835</v>
      </c>
      <c r="F20" s="35">
        <f t="shared" si="0"/>
        <v>164.11723208267802</v>
      </c>
      <c r="G20" s="35">
        <f t="shared" si="0"/>
        <v>169.95</v>
      </c>
      <c r="H20" s="35">
        <f t="shared" si="0"/>
        <v>27.653617945007234</v>
      </c>
      <c r="I20" s="35">
        <f t="shared" si="0"/>
        <v>109.625</v>
      </c>
      <c r="J20" s="35">
        <f t="shared" si="0"/>
        <v>84.187203356496653</v>
      </c>
      <c r="K20" s="35">
        <f t="shared" si="0"/>
        <v>51.440112152186273</v>
      </c>
      <c r="L20" s="35">
        <f t="shared" si="0"/>
        <v>37.15</v>
      </c>
      <c r="M20" s="35">
        <f t="shared" si="0"/>
        <v>214.09557365439093</v>
      </c>
      <c r="N20" s="35">
        <f t="shared" si="0"/>
        <v>144.42627283800243</v>
      </c>
    </row>
    <row r="21" spans="1:14" x14ac:dyDescent="0.25">
      <c r="A21" s="34" t="s">
        <v>224</v>
      </c>
      <c r="B21" s="34">
        <v>4</v>
      </c>
      <c r="C21" s="35">
        <f t="shared" si="0"/>
        <v>25</v>
      </c>
      <c r="D21" s="35">
        <f t="shared" si="0"/>
        <v>25</v>
      </c>
      <c r="E21" s="35">
        <f t="shared" si="0"/>
        <v>25</v>
      </c>
      <c r="F21" s="35">
        <f t="shared" si="0"/>
        <v>25</v>
      </c>
      <c r="G21" s="35">
        <f t="shared" si="0"/>
        <v>25</v>
      </c>
      <c r="H21" s="35">
        <f t="shared" si="0"/>
        <v>25</v>
      </c>
      <c r="I21" s="35">
        <f t="shared" si="0"/>
        <v>25</v>
      </c>
      <c r="J21" s="35">
        <f t="shared" si="0"/>
        <v>25</v>
      </c>
      <c r="K21" s="35">
        <f t="shared" si="0"/>
        <v>25</v>
      </c>
      <c r="L21" s="35">
        <f t="shared" si="0"/>
        <v>25</v>
      </c>
      <c r="M21" s="35">
        <f t="shared" si="0"/>
        <v>25</v>
      </c>
      <c r="N21" s="35">
        <f t="shared" si="0"/>
        <v>25</v>
      </c>
    </row>
    <row r="22" spans="1:14" x14ac:dyDescent="0.25">
      <c r="A22" s="34" t="s">
        <v>225</v>
      </c>
      <c r="B22" s="34">
        <v>5</v>
      </c>
      <c r="C22" s="35">
        <f t="shared" si="0"/>
        <v>11.988600181206316</v>
      </c>
      <c r="D22" s="35">
        <f t="shared" si="0"/>
        <v>9.8207202216066474</v>
      </c>
      <c r="E22" s="35">
        <f t="shared" si="0"/>
        <v>11.830002545824849</v>
      </c>
      <c r="F22" s="35">
        <f t="shared" si="0"/>
        <v>14.243872163558747</v>
      </c>
      <c r="G22" s="35">
        <f t="shared" si="0"/>
        <v>9.2614169927333663</v>
      </c>
      <c r="H22" s="35">
        <f t="shared" si="0"/>
        <v>19.662337192474673</v>
      </c>
      <c r="I22" s="35">
        <f t="shared" si="0"/>
        <v>23.035102974828373</v>
      </c>
      <c r="J22" s="35">
        <f t="shared" si="0"/>
        <v>18.302317424937719</v>
      </c>
      <c r="K22" s="35">
        <f t="shared" si="0"/>
        <v>11.96543867120954</v>
      </c>
      <c r="L22" s="35">
        <f t="shared" si="0"/>
        <v>18.149999999999999</v>
      </c>
      <c r="M22" s="35">
        <f t="shared" si="0"/>
        <v>15.066374527856468</v>
      </c>
      <c r="N22" s="35">
        <f t="shared" si="0"/>
        <v>28.043635809987819</v>
      </c>
    </row>
    <row r="23" spans="1:14" x14ac:dyDescent="0.25">
      <c r="A23" s="34" t="s">
        <v>226</v>
      </c>
      <c r="B23" s="34">
        <v>6</v>
      </c>
      <c r="C23" s="35">
        <f t="shared" si="0"/>
        <v>151.29671887134353</v>
      </c>
      <c r="D23" s="35">
        <f t="shared" si="0"/>
        <v>73.497922437673125</v>
      </c>
      <c r="E23" s="35">
        <f t="shared" si="0"/>
        <v>90.733604887983716</v>
      </c>
      <c r="F23" s="35">
        <f t="shared" si="0"/>
        <v>185.54322624129406</v>
      </c>
      <c r="G23" s="35">
        <f t="shared" si="0"/>
        <v>211.95000000000002</v>
      </c>
      <c r="H23" s="35">
        <f t="shared" si="0"/>
        <v>57.616714905933435</v>
      </c>
      <c r="I23" s="35">
        <f t="shared" si="0"/>
        <v>103.625</v>
      </c>
      <c r="J23" s="35">
        <f t="shared" si="0"/>
        <v>203.00222564573224</v>
      </c>
      <c r="K23" s="35">
        <f t="shared" si="0"/>
        <v>65.759540034071534</v>
      </c>
      <c r="L23" s="35">
        <f t="shared" si="0"/>
        <v>18.149999999999999</v>
      </c>
      <c r="M23" s="35">
        <f t="shared" si="0"/>
        <v>214.09557365439093</v>
      </c>
      <c r="N23" s="35">
        <f t="shared" si="0"/>
        <v>212.19305724725945</v>
      </c>
    </row>
    <row r="24" spans="1:14" x14ac:dyDescent="0.25">
      <c r="A24" s="34" t="s">
        <v>227</v>
      </c>
      <c r="B24" s="34">
        <v>2</v>
      </c>
      <c r="C24" s="35">
        <f t="shared" si="0"/>
        <v>20.094321123479162</v>
      </c>
      <c r="D24" s="35">
        <f t="shared" si="0"/>
        <v>11.427742382271468</v>
      </c>
      <c r="E24" s="35">
        <f t="shared" si="0"/>
        <v>14.666064154786151</v>
      </c>
      <c r="F24" s="35">
        <f t="shared" si="0"/>
        <v>19.314816895079755</v>
      </c>
      <c r="G24" s="35">
        <f t="shared" si="0"/>
        <v>39.381442146450517</v>
      </c>
      <c r="H24" s="35">
        <f t="shared" si="0"/>
        <v>22.830861070911723</v>
      </c>
      <c r="I24" s="35">
        <f t="shared" si="0"/>
        <v>72.269908466819246</v>
      </c>
      <c r="J24" s="35">
        <f t="shared" si="0"/>
        <v>26.320620820768319</v>
      </c>
      <c r="K24" s="35">
        <f t="shared" si="0"/>
        <v>11.419988642816577</v>
      </c>
      <c r="L24" s="35">
        <f t="shared" si="0"/>
        <v>18.149999999999999</v>
      </c>
      <c r="M24" s="35">
        <f t="shared" si="0"/>
        <v>33.565819759206796</v>
      </c>
      <c r="N24" s="35">
        <f t="shared" si="0"/>
        <v>62.834223507917166</v>
      </c>
    </row>
    <row r="25" spans="1:14" x14ac:dyDescent="0.25">
      <c r="A25" s="34" t="s">
        <v>228</v>
      </c>
      <c r="B25" s="34">
        <v>7</v>
      </c>
      <c r="C25" s="35">
        <f t="shared" si="0"/>
        <v>15</v>
      </c>
      <c r="D25" s="35">
        <f t="shared" si="0"/>
        <v>15</v>
      </c>
      <c r="E25" s="35">
        <f t="shared" si="0"/>
        <v>15</v>
      </c>
      <c r="F25" s="35">
        <f t="shared" si="0"/>
        <v>15</v>
      </c>
      <c r="G25" s="35">
        <f t="shared" si="0"/>
        <v>15</v>
      </c>
      <c r="H25" s="35">
        <f t="shared" si="0"/>
        <v>15</v>
      </c>
      <c r="I25" s="35">
        <f t="shared" si="0"/>
        <v>15</v>
      </c>
      <c r="J25" s="35">
        <f t="shared" si="0"/>
        <v>15</v>
      </c>
      <c r="K25" s="35">
        <f t="shared" si="0"/>
        <v>15</v>
      </c>
      <c r="L25" s="35">
        <f t="shared" si="0"/>
        <v>15</v>
      </c>
      <c r="M25" s="35">
        <f t="shared" si="0"/>
        <v>15</v>
      </c>
      <c r="N25" s="35">
        <f t="shared" si="0"/>
        <v>15</v>
      </c>
    </row>
    <row r="26" spans="1:14" x14ac:dyDescent="0.25">
      <c r="A26" s="34" t="s">
        <v>130</v>
      </c>
      <c r="B26" s="34">
        <v>2</v>
      </c>
      <c r="C26" s="35">
        <f t="shared" si="0"/>
        <v>20.094321123479162</v>
      </c>
      <c r="D26" s="35">
        <f t="shared" si="0"/>
        <v>11.427742382271468</v>
      </c>
      <c r="E26" s="35">
        <f t="shared" si="0"/>
        <v>14.666064154786151</v>
      </c>
      <c r="F26" s="35">
        <f t="shared" si="0"/>
        <v>19.314816895079755</v>
      </c>
      <c r="G26" s="35">
        <f t="shared" si="0"/>
        <v>39.381442146450517</v>
      </c>
      <c r="H26" s="35">
        <f t="shared" si="0"/>
        <v>22.830861070911723</v>
      </c>
      <c r="I26" s="35">
        <f t="shared" si="0"/>
        <v>72.269908466819246</v>
      </c>
      <c r="J26" s="35">
        <f t="shared" si="0"/>
        <v>26.320620820768319</v>
      </c>
      <c r="K26" s="35">
        <f t="shared" si="0"/>
        <v>11.419988642816577</v>
      </c>
      <c r="L26" s="35">
        <f t="shared" si="0"/>
        <v>18.149999999999999</v>
      </c>
      <c r="M26" s="35">
        <f t="shared" si="0"/>
        <v>33.565819759206796</v>
      </c>
      <c r="N26" s="35">
        <f t="shared" si="0"/>
        <v>62.834223507917166</v>
      </c>
    </row>
    <row r="27" spans="1:14" x14ac:dyDescent="0.25">
      <c r="A27" s="34" t="s">
        <v>229</v>
      </c>
      <c r="B27" s="34">
        <v>8</v>
      </c>
      <c r="C27" s="35">
        <f t="shared" si="0"/>
        <v>281.5</v>
      </c>
      <c r="D27" s="35">
        <f t="shared" si="0"/>
        <v>69.621911357340707</v>
      </c>
      <c r="E27" s="35">
        <f t="shared" si="0"/>
        <v>168.25</v>
      </c>
      <c r="F27" s="35">
        <f t="shared" si="0"/>
        <v>117.22895416760279</v>
      </c>
      <c r="G27" s="35">
        <f t="shared" si="0"/>
        <v>59.653004471771922</v>
      </c>
      <c r="H27" s="35">
        <f t="shared" si="0"/>
        <v>57.616714905933435</v>
      </c>
      <c r="I27" s="35">
        <f t="shared" si="0"/>
        <v>71.325000000000003</v>
      </c>
      <c r="J27" s="35">
        <f t="shared" si="0"/>
        <v>203.31526812639305</v>
      </c>
      <c r="K27" s="35">
        <f t="shared" si="0"/>
        <v>57.731005110732553</v>
      </c>
      <c r="L27" s="35">
        <f t="shared" si="0"/>
        <v>18.149999999999999</v>
      </c>
      <c r="M27" s="35">
        <f t="shared" si="0"/>
        <v>196.05721494334279</v>
      </c>
      <c r="N27" s="35">
        <f t="shared" si="0"/>
        <v>200.13788976857489</v>
      </c>
    </row>
    <row r="28" spans="1:14" x14ac:dyDescent="0.25">
      <c r="A28" s="34" t="s">
        <v>230</v>
      </c>
      <c r="B28" s="34">
        <v>9</v>
      </c>
      <c r="C28" s="35">
        <f t="shared" ref="C28:N37" si="1">INDEX(C$5:C$13,MATCH($B28,$B$5:$B$13,0))</f>
        <v>30</v>
      </c>
      <c r="D28" s="35">
        <f t="shared" si="1"/>
        <v>30</v>
      </c>
      <c r="E28" s="35">
        <f t="shared" si="1"/>
        <v>30</v>
      </c>
      <c r="F28" s="35">
        <f t="shared" si="1"/>
        <v>30</v>
      </c>
      <c r="G28" s="35">
        <f t="shared" si="1"/>
        <v>30</v>
      </c>
      <c r="H28" s="35">
        <f t="shared" si="1"/>
        <v>30</v>
      </c>
      <c r="I28" s="35">
        <f t="shared" si="1"/>
        <v>30</v>
      </c>
      <c r="J28" s="35">
        <f t="shared" si="1"/>
        <v>30</v>
      </c>
      <c r="K28" s="35">
        <f t="shared" si="1"/>
        <v>30</v>
      </c>
      <c r="L28" s="35">
        <f t="shared" si="1"/>
        <v>30</v>
      </c>
      <c r="M28" s="35">
        <f t="shared" si="1"/>
        <v>30</v>
      </c>
      <c r="N28" s="35">
        <f t="shared" si="1"/>
        <v>30</v>
      </c>
    </row>
    <row r="29" spans="1:14" x14ac:dyDescent="0.25">
      <c r="A29" s="34" t="s">
        <v>231</v>
      </c>
      <c r="B29" s="34">
        <v>8</v>
      </c>
      <c r="C29" s="35">
        <f t="shared" si="1"/>
        <v>281.5</v>
      </c>
      <c r="D29" s="35">
        <f t="shared" si="1"/>
        <v>69.621911357340707</v>
      </c>
      <c r="E29" s="35">
        <f t="shared" si="1"/>
        <v>168.25</v>
      </c>
      <c r="F29" s="35">
        <f t="shared" si="1"/>
        <v>117.22895416760279</v>
      </c>
      <c r="G29" s="35">
        <f t="shared" si="1"/>
        <v>59.653004471771922</v>
      </c>
      <c r="H29" s="35">
        <f t="shared" si="1"/>
        <v>57.616714905933435</v>
      </c>
      <c r="I29" s="35">
        <f t="shared" si="1"/>
        <v>71.325000000000003</v>
      </c>
      <c r="J29" s="35">
        <f t="shared" si="1"/>
        <v>203.31526812639305</v>
      </c>
      <c r="K29" s="35">
        <f t="shared" si="1"/>
        <v>57.731005110732553</v>
      </c>
      <c r="L29" s="35">
        <f t="shared" si="1"/>
        <v>18.149999999999999</v>
      </c>
      <c r="M29" s="35">
        <f t="shared" si="1"/>
        <v>196.05721494334279</v>
      </c>
      <c r="N29" s="35">
        <f t="shared" si="1"/>
        <v>200.13788976857489</v>
      </c>
    </row>
    <row r="30" spans="1:14" x14ac:dyDescent="0.25">
      <c r="A30" s="34" t="s">
        <v>232</v>
      </c>
      <c r="B30" s="34">
        <v>9</v>
      </c>
      <c r="C30" s="35">
        <f t="shared" si="1"/>
        <v>30</v>
      </c>
      <c r="D30" s="35">
        <f t="shared" si="1"/>
        <v>30</v>
      </c>
      <c r="E30" s="35">
        <f t="shared" si="1"/>
        <v>30</v>
      </c>
      <c r="F30" s="35">
        <f t="shared" si="1"/>
        <v>30</v>
      </c>
      <c r="G30" s="35">
        <f t="shared" si="1"/>
        <v>30</v>
      </c>
      <c r="H30" s="35">
        <f t="shared" si="1"/>
        <v>30</v>
      </c>
      <c r="I30" s="35">
        <f t="shared" si="1"/>
        <v>30</v>
      </c>
      <c r="J30" s="35">
        <f t="shared" si="1"/>
        <v>30</v>
      </c>
      <c r="K30" s="35">
        <f t="shared" si="1"/>
        <v>30</v>
      </c>
      <c r="L30" s="35">
        <f t="shared" si="1"/>
        <v>30</v>
      </c>
      <c r="M30" s="35">
        <f t="shared" si="1"/>
        <v>30</v>
      </c>
      <c r="N30" s="35">
        <f t="shared" si="1"/>
        <v>30</v>
      </c>
    </row>
    <row r="31" spans="1:14" x14ac:dyDescent="0.25">
      <c r="A31" s="34" t="s">
        <v>233</v>
      </c>
      <c r="B31" s="34">
        <v>1</v>
      </c>
      <c r="C31" s="35">
        <f t="shared" si="1"/>
        <v>28.413516049702309</v>
      </c>
      <c r="D31" s="35">
        <f t="shared" si="1"/>
        <v>8.8025346260387796</v>
      </c>
      <c r="E31" s="35">
        <f t="shared" si="1"/>
        <v>11.376934826883911</v>
      </c>
      <c r="F31" s="35">
        <f t="shared" si="1"/>
        <v>14.162390474050772</v>
      </c>
      <c r="G31" s="35">
        <f t="shared" si="1"/>
        <v>24.722023476802669</v>
      </c>
      <c r="H31" s="35">
        <f t="shared" si="1"/>
        <v>21.972009165460683</v>
      </c>
      <c r="I31" s="35">
        <f t="shared" si="1"/>
        <v>23.035102974828373</v>
      </c>
      <c r="J31" s="35">
        <f t="shared" si="1"/>
        <v>22.381965386128226</v>
      </c>
      <c r="K31" s="35">
        <f t="shared" si="1"/>
        <v>11.419988642816579</v>
      </c>
      <c r="L31" s="35">
        <f t="shared" si="1"/>
        <v>18.149999999999999</v>
      </c>
      <c r="M31" s="35">
        <f t="shared" si="1"/>
        <v>18.271668437204912</v>
      </c>
      <c r="N31" s="35">
        <f t="shared" si="1"/>
        <v>27.805471985383679</v>
      </c>
    </row>
    <row r="32" spans="1:14" x14ac:dyDescent="0.25">
      <c r="A32" s="34" t="s">
        <v>234</v>
      </c>
      <c r="B32" s="34">
        <v>8</v>
      </c>
      <c r="C32" s="35">
        <f t="shared" si="1"/>
        <v>281.5</v>
      </c>
      <c r="D32" s="35">
        <f t="shared" si="1"/>
        <v>69.621911357340707</v>
      </c>
      <c r="E32" s="35">
        <f t="shared" si="1"/>
        <v>168.25</v>
      </c>
      <c r="F32" s="35">
        <f t="shared" si="1"/>
        <v>117.22895416760279</v>
      </c>
      <c r="G32" s="35">
        <f t="shared" si="1"/>
        <v>59.653004471771922</v>
      </c>
      <c r="H32" s="35">
        <f t="shared" si="1"/>
        <v>57.616714905933435</v>
      </c>
      <c r="I32" s="35">
        <f t="shared" si="1"/>
        <v>71.325000000000003</v>
      </c>
      <c r="J32" s="35">
        <f t="shared" si="1"/>
        <v>203.31526812639305</v>
      </c>
      <c r="K32" s="35">
        <f t="shared" si="1"/>
        <v>57.731005110732553</v>
      </c>
      <c r="L32" s="35">
        <f t="shared" si="1"/>
        <v>18.149999999999999</v>
      </c>
      <c r="M32" s="35">
        <f t="shared" si="1"/>
        <v>196.05721494334279</v>
      </c>
      <c r="N32" s="35">
        <f t="shared" si="1"/>
        <v>200.13788976857489</v>
      </c>
    </row>
    <row r="33" spans="1:14" x14ac:dyDescent="0.25">
      <c r="A33" s="34" t="s">
        <v>235</v>
      </c>
      <c r="B33" s="34">
        <v>5</v>
      </c>
      <c r="C33" s="35">
        <f t="shared" si="1"/>
        <v>11.988600181206316</v>
      </c>
      <c r="D33" s="35">
        <f t="shared" si="1"/>
        <v>9.8207202216066474</v>
      </c>
      <c r="E33" s="35">
        <f t="shared" si="1"/>
        <v>11.830002545824849</v>
      </c>
      <c r="F33" s="35">
        <f t="shared" si="1"/>
        <v>14.243872163558747</v>
      </c>
      <c r="G33" s="35">
        <f t="shared" si="1"/>
        <v>9.2614169927333663</v>
      </c>
      <c r="H33" s="35">
        <f t="shared" si="1"/>
        <v>19.662337192474673</v>
      </c>
      <c r="I33" s="35">
        <f t="shared" si="1"/>
        <v>23.035102974828373</v>
      </c>
      <c r="J33" s="35">
        <f t="shared" si="1"/>
        <v>18.302317424937719</v>
      </c>
      <c r="K33" s="35">
        <f t="shared" si="1"/>
        <v>11.96543867120954</v>
      </c>
      <c r="L33" s="35">
        <f t="shared" si="1"/>
        <v>18.149999999999999</v>
      </c>
      <c r="M33" s="35">
        <f t="shared" si="1"/>
        <v>15.066374527856468</v>
      </c>
      <c r="N33" s="35">
        <f t="shared" si="1"/>
        <v>28.043635809987819</v>
      </c>
    </row>
    <row r="34" spans="1:14" x14ac:dyDescent="0.25">
      <c r="A34" s="34" t="s">
        <v>236</v>
      </c>
      <c r="B34" s="34">
        <v>5</v>
      </c>
      <c r="C34" s="35">
        <f t="shared" si="1"/>
        <v>11.988600181206316</v>
      </c>
      <c r="D34" s="35">
        <f t="shared" si="1"/>
        <v>9.8207202216066474</v>
      </c>
      <c r="E34" s="35">
        <f t="shared" si="1"/>
        <v>11.830002545824849</v>
      </c>
      <c r="F34" s="35">
        <f t="shared" si="1"/>
        <v>14.243872163558747</v>
      </c>
      <c r="G34" s="35">
        <f t="shared" si="1"/>
        <v>9.2614169927333663</v>
      </c>
      <c r="H34" s="35">
        <f t="shared" si="1"/>
        <v>19.662337192474673</v>
      </c>
      <c r="I34" s="35">
        <f t="shared" si="1"/>
        <v>23.035102974828373</v>
      </c>
      <c r="J34" s="35">
        <f t="shared" si="1"/>
        <v>18.302317424937719</v>
      </c>
      <c r="K34" s="35">
        <f t="shared" si="1"/>
        <v>11.96543867120954</v>
      </c>
      <c r="L34" s="35">
        <f t="shared" si="1"/>
        <v>18.149999999999999</v>
      </c>
      <c r="M34" s="35">
        <f t="shared" si="1"/>
        <v>15.066374527856468</v>
      </c>
      <c r="N34" s="35">
        <f t="shared" si="1"/>
        <v>28.043635809987819</v>
      </c>
    </row>
    <row r="35" spans="1:14" x14ac:dyDescent="0.25">
      <c r="A35" s="34" t="s">
        <v>132</v>
      </c>
      <c r="B35" s="34">
        <v>2</v>
      </c>
      <c r="C35" s="35">
        <f t="shared" si="1"/>
        <v>20.094321123479162</v>
      </c>
      <c r="D35" s="35">
        <f t="shared" si="1"/>
        <v>11.427742382271468</v>
      </c>
      <c r="E35" s="35">
        <f t="shared" si="1"/>
        <v>14.666064154786151</v>
      </c>
      <c r="F35" s="35">
        <f t="shared" si="1"/>
        <v>19.314816895079755</v>
      </c>
      <c r="G35" s="35">
        <f t="shared" si="1"/>
        <v>39.381442146450517</v>
      </c>
      <c r="H35" s="35">
        <f t="shared" si="1"/>
        <v>22.830861070911723</v>
      </c>
      <c r="I35" s="35">
        <f t="shared" si="1"/>
        <v>72.269908466819246</v>
      </c>
      <c r="J35" s="35">
        <f t="shared" si="1"/>
        <v>26.320620820768319</v>
      </c>
      <c r="K35" s="35">
        <f t="shared" si="1"/>
        <v>11.419988642816577</v>
      </c>
      <c r="L35" s="35">
        <f t="shared" si="1"/>
        <v>18.149999999999999</v>
      </c>
      <c r="M35" s="35">
        <f t="shared" si="1"/>
        <v>33.565819759206796</v>
      </c>
      <c r="N35" s="35">
        <f t="shared" si="1"/>
        <v>62.834223507917166</v>
      </c>
    </row>
    <row r="36" spans="1:14" x14ac:dyDescent="0.25">
      <c r="A36" s="34" t="s">
        <v>237</v>
      </c>
      <c r="B36" s="34">
        <v>3</v>
      </c>
      <c r="C36" s="35">
        <f t="shared" si="1"/>
        <v>64.909565104840809</v>
      </c>
      <c r="D36" s="35">
        <f t="shared" si="1"/>
        <v>71.182132963988934</v>
      </c>
      <c r="E36" s="35">
        <f t="shared" si="1"/>
        <v>94.609419551934835</v>
      </c>
      <c r="F36" s="35">
        <f t="shared" si="1"/>
        <v>164.11723208267802</v>
      </c>
      <c r="G36" s="35">
        <f t="shared" si="1"/>
        <v>169.95</v>
      </c>
      <c r="H36" s="35">
        <f t="shared" si="1"/>
        <v>27.653617945007234</v>
      </c>
      <c r="I36" s="35">
        <f t="shared" si="1"/>
        <v>109.625</v>
      </c>
      <c r="J36" s="35">
        <f t="shared" si="1"/>
        <v>84.187203356496653</v>
      </c>
      <c r="K36" s="35">
        <f t="shared" si="1"/>
        <v>51.440112152186273</v>
      </c>
      <c r="L36" s="35">
        <f t="shared" si="1"/>
        <v>37.15</v>
      </c>
      <c r="M36" s="35">
        <f t="shared" si="1"/>
        <v>214.09557365439093</v>
      </c>
      <c r="N36" s="35">
        <f t="shared" si="1"/>
        <v>144.42627283800243</v>
      </c>
    </row>
    <row r="37" spans="1:14" x14ac:dyDescent="0.25">
      <c r="A37" s="34" t="s">
        <v>238</v>
      </c>
      <c r="B37" s="34">
        <v>3</v>
      </c>
      <c r="C37" s="35">
        <f t="shared" si="1"/>
        <v>64.909565104840809</v>
      </c>
      <c r="D37" s="35">
        <f t="shared" si="1"/>
        <v>71.182132963988934</v>
      </c>
      <c r="E37" s="35">
        <f t="shared" si="1"/>
        <v>94.609419551934835</v>
      </c>
      <c r="F37" s="35">
        <f t="shared" si="1"/>
        <v>164.11723208267802</v>
      </c>
      <c r="G37" s="35">
        <f t="shared" si="1"/>
        <v>169.95</v>
      </c>
      <c r="H37" s="35">
        <f t="shared" si="1"/>
        <v>27.653617945007234</v>
      </c>
      <c r="I37" s="35">
        <f t="shared" si="1"/>
        <v>109.625</v>
      </c>
      <c r="J37" s="35">
        <f t="shared" si="1"/>
        <v>84.187203356496653</v>
      </c>
      <c r="K37" s="35">
        <f t="shared" si="1"/>
        <v>51.440112152186273</v>
      </c>
      <c r="L37" s="35">
        <f t="shared" si="1"/>
        <v>37.15</v>
      </c>
      <c r="M37" s="35">
        <f t="shared" si="1"/>
        <v>214.09557365439093</v>
      </c>
      <c r="N37" s="35">
        <f t="shared" si="1"/>
        <v>144.42627283800243</v>
      </c>
    </row>
    <row r="38" spans="1:14" x14ac:dyDescent="0.25">
      <c r="A38" s="34" t="s">
        <v>239</v>
      </c>
      <c r="B38" s="34">
        <v>2</v>
      </c>
      <c r="C38" s="35">
        <f t="shared" ref="C38:N47" si="2">INDEX(C$5:C$13,MATCH($B38,$B$5:$B$13,0))</f>
        <v>20.094321123479162</v>
      </c>
      <c r="D38" s="35">
        <f t="shared" si="2"/>
        <v>11.427742382271468</v>
      </c>
      <c r="E38" s="35">
        <f t="shared" si="2"/>
        <v>14.666064154786151</v>
      </c>
      <c r="F38" s="35">
        <f t="shared" si="2"/>
        <v>19.314816895079755</v>
      </c>
      <c r="G38" s="35">
        <f t="shared" si="2"/>
        <v>39.381442146450517</v>
      </c>
      <c r="H38" s="35">
        <f t="shared" si="2"/>
        <v>22.830861070911723</v>
      </c>
      <c r="I38" s="35">
        <f t="shared" si="2"/>
        <v>72.269908466819246</v>
      </c>
      <c r="J38" s="35">
        <f t="shared" si="2"/>
        <v>26.320620820768319</v>
      </c>
      <c r="K38" s="35">
        <f t="shared" si="2"/>
        <v>11.419988642816577</v>
      </c>
      <c r="L38" s="35">
        <f t="shared" si="2"/>
        <v>18.149999999999999</v>
      </c>
      <c r="M38" s="35">
        <f t="shared" si="2"/>
        <v>33.565819759206796</v>
      </c>
      <c r="N38" s="35">
        <f t="shared" si="2"/>
        <v>62.834223507917166</v>
      </c>
    </row>
    <row r="39" spans="1:14" x14ac:dyDescent="0.25">
      <c r="A39" s="34" t="s">
        <v>129</v>
      </c>
      <c r="B39" s="34">
        <v>3</v>
      </c>
      <c r="C39" s="35">
        <f t="shared" si="2"/>
        <v>64.909565104840809</v>
      </c>
      <c r="D39" s="35">
        <f t="shared" si="2"/>
        <v>71.182132963988934</v>
      </c>
      <c r="E39" s="35">
        <f t="shared" si="2"/>
        <v>94.609419551934835</v>
      </c>
      <c r="F39" s="35">
        <f t="shared" si="2"/>
        <v>164.11723208267802</v>
      </c>
      <c r="G39" s="35">
        <f t="shared" si="2"/>
        <v>169.95</v>
      </c>
      <c r="H39" s="35">
        <f t="shared" si="2"/>
        <v>27.653617945007234</v>
      </c>
      <c r="I39" s="35">
        <f t="shared" si="2"/>
        <v>109.625</v>
      </c>
      <c r="J39" s="35">
        <f t="shared" si="2"/>
        <v>84.187203356496653</v>
      </c>
      <c r="K39" s="35">
        <f t="shared" si="2"/>
        <v>51.440112152186273</v>
      </c>
      <c r="L39" s="35">
        <f t="shared" si="2"/>
        <v>37.15</v>
      </c>
      <c r="M39" s="35">
        <f t="shared" si="2"/>
        <v>214.09557365439093</v>
      </c>
      <c r="N39" s="35">
        <f t="shared" si="2"/>
        <v>144.42627283800243</v>
      </c>
    </row>
    <row r="40" spans="1:14" x14ac:dyDescent="0.25">
      <c r="A40" s="34" t="s">
        <v>240</v>
      </c>
      <c r="B40" s="34">
        <v>3</v>
      </c>
      <c r="C40" s="35">
        <f t="shared" si="2"/>
        <v>64.909565104840809</v>
      </c>
      <c r="D40" s="35">
        <f t="shared" si="2"/>
        <v>71.182132963988934</v>
      </c>
      <c r="E40" s="35">
        <f t="shared" si="2"/>
        <v>94.609419551934835</v>
      </c>
      <c r="F40" s="35">
        <f t="shared" si="2"/>
        <v>164.11723208267802</v>
      </c>
      <c r="G40" s="35">
        <f t="shared" si="2"/>
        <v>169.95</v>
      </c>
      <c r="H40" s="35">
        <f t="shared" si="2"/>
        <v>27.653617945007234</v>
      </c>
      <c r="I40" s="35">
        <f t="shared" si="2"/>
        <v>109.625</v>
      </c>
      <c r="J40" s="35">
        <f t="shared" si="2"/>
        <v>84.187203356496653</v>
      </c>
      <c r="K40" s="35">
        <f t="shared" si="2"/>
        <v>51.440112152186273</v>
      </c>
      <c r="L40" s="35">
        <f t="shared" si="2"/>
        <v>37.15</v>
      </c>
      <c r="M40" s="35">
        <f t="shared" si="2"/>
        <v>214.09557365439093</v>
      </c>
      <c r="N40" s="35">
        <f t="shared" si="2"/>
        <v>144.42627283800243</v>
      </c>
    </row>
    <row r="41" spans="1:14" x14ac:dyDescent="0.25">
      <c r="A41" s="34" t="s">
        <v>241</v>
      </c>
      <c r="B41" s="34">
        <v>3</v>
      </c>
      <c r="C41" s="35">
        <f t="shared" si="2"/>
        <v>64.909565104840809</v>
      </c>
      <c r="D41" s="35">
        <f t="shared" si="2"/>
        <v>71.182132963988934</v>
      </c>
      <c r="E41" s="35">
        <f t="shared" si="2"/>
        <v>94.609419551934835</v>
      </c>
      <c r="F41" s="35">
        <f t="shared" si="2"/>
        <v>164.11723208267802</v>
      </c>
      <c r="G41" s="35">
        <f t="shared" si="2"/>
        <v>169.95</v>
      </c>
      <c r="H41" s="35">
        <f t="shared" si="2"/>
        <v>27.653617945007234</v>
      </c>
      <c r="I41" s="35">
        <f t="shared" si="2"/>
        <v>109.625</v>
      </c>
      <c r="J41" s="35">
        <f t="shared" si="2"/>
        <v>84.187203356496653</v>
      </c>
      <c r="K41" s="35">
        <f t="shared" si="2"/>
        <v>51.440112152186273</v>
      </c>
      <c r="L41" s="35">
        <f t="shared" si="2"/>
        <v>37.15</v>
      </c>
      <c r="M41" s="35">
        <f t="shared" si="2"/>
        <v>214.09557365439093</v>
      </c>
      <c r="N41" s="35">
        <f t="shared" si="2"/>
        <v>144.42627283800243</v>
      </c>
    </row>
    <row r="42" spans="1:14" x14ac:dyDescent="0.25">
      <c r="A42" s="34" t="s">
        <v>242</v>
      </c>
      <c r="B42" s="34">
        <v>3</v>
      </c>
      <c r="C42" s="35">
        <f t="shared" si="2"/>
        <v>64.909565104840809</v>
      </c>
      <c r="D42" s="35">
        <f t="shared" si="2"/>
        <v>71.182132963988934</v>
      </c>
      <c r="E42" s="35">
        <f t="shared" si="2"/>
        <v>94.609419551934835</v>
      </c>
      <c r="F42" s="35">
        <f t="shared" si="2"/>
        <v>164.11723208267802</v>
      </c>
      <c r="G42" s="35">
        <f t="shared" si="2"/>
        <v>169.95</v>
      </c>
      <c r="H42" s="35">
        <f t="shared" si="2"/>
        <v>27.653617945007234</v>
      </c>
      <c r="I42" s="35">
        <f t="shared" si="2"/>
        <v>109.625</v>
      </c>
      <c r="J42" s="35">
        <f t="shared" si="2"/>
        <v>84.187203356496653</v>
      </c>
      <c r="K42" s="35">
        <f t="shared" si="2"/>
        <v>51.440112152186273</v>
      </c>
      <c r="L42" s="35">
        <f t="shared" si="2"/>
        <v>37.15</v>
      </c>
      <c r="M42" s="35">
        <f t="shared" si="2"/>
        <v>214.09557365439093</v>
      </c>
      <c r="N42" s="35">
        <f t="shared" si="2"/>
        <v>144.42627283800243</v>
      </c>
    </row>
    <row r="43" spans="1:14" x14ac:dyDescent="0.25">
      <c r="A43" s="34" t="s">
        <v>243</v>
      </c>
      <c r="B43" s="34">
        <v>3</v>
      </c>
      <c r="C43" s="35">
        <f t="shared" si="2"/>
        <v>64.909565104840809</v>
      </c>
      <c r="D43" s="35">
        <f t="shared" si="2"/>
        <v>71.182132963988934</v>
      </c>
      <c r="E43" s="35">
        <f t="shared" si="2"/>
        <v>94.609419551934835</v>
      </c>
      <c r="F43" s="35">
        <f t="shared" si="2"/>
        <v>164.11723208267802</v>
      </c>
      <c r="G43" s="35">
        <f t="shared" si="2"/>
        <v>169.95</v>
      </c>
      <c r="H43" s="35">
        <f t="shared" si="2"/>
        <v>27.653617945007234</v>
      </c>
      <c r="I43" s="35">
        <f t="shared" si="2"/>
        <v>109.625</v>
      </c>
      <c r="J43" s="35">
        <f t="shared" si="2"/>
        <v>84.187203356496653</v>
      </c>
      <c r="K43" s="35">
        <f t="shared" si="2"/>
        <v>51.440112152186273</v>
      </c>
      <c r="L43" s="35">
        <f t="shared" si="2"/>
        <v>37.15</v>
      </c>
      <c r="M43" s="35">
        <f t="shared" si="2"/>
        <v>214.09557365439093</v>
      </c>
      <c r="N43" s="35">
        <f t="shared" si="2"/>
        <v>144.42627283800243</v>
      </c>
    </row>
    <row r="44" spans="1:14" x14ac:dyDescent="0.25">
      <c r="A44" s="34" t="s">
        <v>244</v>
      </c>
      <c r="B44" s="34">
        <v>3</v>
      </c>
      <c r="C44" s="35">
        <f t="shared" si="2"/>
        <v>64.909565104840809</v>
      </c>
      <c r="D44" s="35">
        <f t="shared" si="2"/>
        <v>71.182132963988934</v>
      </c>
      <c r="E44" s="35">
        <f t="shared" si="2"/>
        <v>94.609419551934835</v>
      </c>
      <c r="F44" s="35">
        <f t="shared" si="2"/>
        <v>164.11723208267802</v>
      </c>
      <c r="G44" s="35">
        <f t="shared" si="2"/>
        <v>169.95</v>
      </c>
      <c r="H44" s="35">
        <f t="shared" si="2"/>
        <v>27.653617945007234</v>
      </c>
      <c r="I44" s="35">
        <f t="shared" si="2"/>
        <v>109.625</v>
      </c>
      <c r="J44" s="35">
        <f t="shared" si="2"/>
        <v>84.187203356496653</v>
      </c>
      <c r="K44" s="35">
        <f t="shared" si="2"/>
        <v>51.440112152186273</v>
      </c>
      <c r="L44" s="35">
        <f t="shared" si="2"/>
        <v>37.15</v>
      </c>
      <c r="M44" s="35">
        <f t="shared" si="2"/>
        <v>214.09557365439093</v>
      </c>
      <c r="N44" s="35">
        <f t="shared" si="2"/>
        <v>144.42627283800243</v>
      </c>
    </row>
    <row r="45" spans="1:14" x14ac:dyDescent="0.25">
      <c r="A45" s="34" t="s">
        <v>245</v>
      </c>
      <c r="B45" s="34">
        <v>5</v>
      </c>
      <c r="C45" s="35">
        <f t="shared" si="2"/>
        <v>11.988600181206316</v>
      </c>
      <c r="D45" s="35">
        <f t="shared" si="2"/>
        <v>9.8207202216066474</v>
      </c>
      <c r="E45" s="35">
        <f t="shared" si="2"/>
        <v>11.830002545824849</v>
      </c>
      <c r="F45" s="35">
        <f t="shared" si="2"/>
        <v>14.243872163558747</v>
      </c>
      <c r="G45" s="35">
        <f t="shared" si="2"/>
        <v>9.2614169927333663</v>
      </c>
      <c r="H45" s="35">
        <f t="shared" si="2"/>
        <v>19.662337192474673</v>
      </c>
      <c r="I45" s="35">
        <f t="shared" si="2"/>
        <v>23.035102974828373</v>
      </c>
      <c r="J45" s="35">
        <f t="shared" si="2"/>
        <v>18.302317424937719</v>
      </c>
      <c r="K45" s="35">
        <f t="shared" si="2"/>
        <v>11.96543867120954</v>
      </c>
      <c r="L45" s="35">
        <f t="shared" si="2"/>
        <v>18.149999999999999</v>
      </c>
      <c r="M45" s="35">
        <f t="shared" si="2"/>
        <v>15.066374527856468</v>
      </c>
      <c r="N45" s="35">
        <f t="shared" si="2"/>
        <v>28.043635809987819</v>
      </c>
    </row>
    <row r="46" spans="1:14" x14ac:dyDescent="0.25">
      <c r="A46" s="34" t="s">
        <v>246</v>
      </c>
      <c r="B46" s="34">
        <v>5</v>
      </c>
      <c r="C46" s="35">
        <f t="shared" si="2"/>
        <v>11.988600181206316</v>
      </c>
      <c r="D46" s="35">
        <f t="shared" si="2"/>
        <v>9.8207202216066474</v>
      </c>
      <c r="E46" s="35">
        <f t="shared" si="2"/>
        <v>11.830002545824849</v>
      </c>
      <c r="F46" s="35">
        <f t="shared" si="2"/>
        <v>14.243872163558747</v>
      </c>
      <c r="G46" s="35">
        <f t="shared" si="2"/>
        <v>9.2614169927333663</v>
      </c>
      <c r="H46" s="35">
        <f t="shared" si="2"/>
        <v>19.662337192474673</v>
      </c>
      <c r="I46" s="35">
        <f t="shared" si="2"/>
        <v>23.035102974828373</v>
      </c>
      <c r="J46" s="35">
        <f t="shared" si="2"/>
        <v>18.302317424937719</v>
      </c>
      <c r="K46" s="35">
        <f t="shared" si="2"/>
        <v>11.96543867120954</v>
      </c>
      <c r="L46" s="35">
        <f t="shared" si="2"/>
        <v>18.149999999999999</v>
      </c>
      <c r="M46" s="35">
        <f t="shared" si="2"/>
        <v>15.066374527856468</v>
      </c>
      <c r="N46" s="35">
        <f t="shared" si="2"/>
        <v>28.043635809987819</v>
      </c>
    </row>
    <row r="47" spans="1:14" x14ac:dyDescent="0.25">
      <c r="A47" s="34" t="s">
        <v>247</v>
      </c>
      <c r="B47" s="34">
        <v>5</v>
      </c>
      <c r="C47" s="35">
        <f t="shared" si="2"/>
        <v>11.988600181206316</v>
      </c>
      <c r="D47" s="35">
        <f t="shared" si="2"/>
        <v>9.8207202216066474</v>
      </c>
      <c r="E47" s="35">
        <f t="shared" si="2"/>
        <v>11.830002545824849</v>
      </c>
      <c r="F47" s="35">
        <f t="shared" si="2"/>
        <v>14.243872163558747</v>
      </c>
      <c r="G47" s="35">
        <f t="shared" si="2"/>
        <v>9.2614169927333663</v>
      </c>
      <c r="H47" s="35">
        <f t="shared" si="2"/>
        <v>19.662337192474673</v>
      </c>
      <c r="I47" s="35">
        <f t="shared" si="2"/>
        <v>23.035102974828373</v>
      </c>
      <c r="J47" s="35">
        <f t="shared" si="2"/>
        <v>18.302317424937719</v>
      </c>
      <c r="K47" s="35">
        <f t="shared" si="2"/>
        <v>11.96543867120954</v>
      </c>
      <c r="L47" s="35">
        <f t="shared" si="2"/>
        <v>18.149999999999999</v>
      </c>
      <c r="M47" s="35">
        <f t="shared" si="2"/>
        <v>15.066374527856468</v>
      </c>
      <c r="N47" s="35">
        <f t="shared" si="2"/>
        <v>28.043635809987819</v>
      </c>
    </row>
    <row r="48" spans="1:14" x14ac:dyDescent="0.25">
      <c r="A48" s="34" t="s">
        <v>131</v>
      </c>
      <c r="B48" s="34">
        <v>5</v>
      </c>
      <c r="C48" s="35">
        <f t="shared" ref="C48:N57" si="3">INDEX(C$5:C$13,MATCH($B48,$B$5:$B$13,0))</f>
        <v>11.988600181206316</v>
      </c>
      <c r="D48" s="35">
        <f t="shared" si="3"/>
        <v>9.8207202216066474</v>
      </c>
      <c r="E48" s="35">
        <f t="shared" si="3"/>
        <v>11.830002545824849</v>
      </c>
      <c r="F48" s="35">
        <f t="shared" si="3"/>
        <v>14.243872163558747</v>
      </c>
      <c r="G48" s="35">
        <f t="shared" si="3"/>
        <v>9.2614169927333663</v>
      </c>
      <c r="H48" s="35">
        <f t="shared" si="3"/>
        <v>19.662337192474673</v>
      </c>
      <c r="I48" s="35">
        <f t="shared" si="3"/>
        <v>23.035102974828373</v>
      </c>
      <c r="J48" s="35">
        <f t="shared" si="3"/>
        <v>18.302317424937719</v>
      </c>
      <c r="K48" s="35">
        <f t="shared" si="3"/>
        <v>11.96543867120954</v>
      </c>
      <c r="L48" s="35">
        <f t="shared" si="3"/>
        <v>18.149999999999999</v>
      </c>
      <c r="M48" s="35">
        <f t="shared" si="3"/>
        <v>15.066374527856468</v>
      </c>
      <c r="N48" s="35">
        <f t="shared" si="3"/>
        <v>28.043635809987819</v>
      </c>
    </row>
    <row r="49" spans="1:14" x14ac:dyDescent="0.25">
      <c r="A49" s="34" t="s">
        <v>248</v>
      </c>
      <c r="B49" s="34">
        <v>3</v>
      </c>
      <c r="C49" s="35">
        <f t="shared" si="3"/>
        <v>64.909565104840809</v>
      </c>
      <c r="D49" s="35">
        <f t="shared" si="3"/>
        <v>71.182132963988934</v>
      </c>
      <c r="E49" s="35">
        <f t="shared" si="3"/>
        <v>94.609419551934835</v>
      </c>
      <c r="F49" s="35">
        <f t="shared" si="3"/>
        <v>164.11723208267802</v>
      </c>
      <c r="G49" s="35">
        <f t="shared" si="3"/>
        <v>169.95</v>
      </c>
      <c r="H49" s="35">
        <f t="shared" si="3"/>
        <v>27.653617945007234</v>
      </c>
      <c r="I49" s="35">
        <f t="shared" si="3"/>
        <v>109.625</v>
      </c>
      <c r="J49" s="35">
        <f t="shared" si="3"/>
        <v>84.187203356496653</v>
      </c>
      <c r="K49" s="35">
        <f t="shared" si="3"/>
        <v>51.440112152186273</v>
      </c>
      <c r="L49" s="35">
        <f t="shared" si="3"/>
        <v>37.15</v>
      </c>
      <c r="M49" s="35">
        <f t="shared" si="3"/>
        <v>214.09557365439093</v>
      </c>
      <c r="N49" s="35">
        <f t="shared" si="3"/>
        <v>144.42627283800243</v>
      </c>
    </row>
    <row r="50" spans="1:14" x14ac:dyDescent="0.25">
      <c r="A50" s="34" t="s">
        <v>129</v>
      </c>
      <c r="B50" s="34">
        <v>3</v>
      </c>
      <c r="C50" s="35">
        <f t="shared" si="3"/>
        <v>64.909565104840809</v>
      </c>
      <c r="D50" s="35">
        <f t="shared" si="3"/>
        <v>71.182132963988934</v>
      </c>
      <c r="E50" s="35">
        <f t="shared" si="3"/>
        <v>94.609419551934835</v>
      </c>
      <c r="F50" s="35">
        <f t="shared" si="3"/>
        <v>164.11723208267802</v>
      </c>
      <c r="G50" s="35">
        <f t="shared" si="3"/>
        <v>169.95</v>
      </c>
      <c r="H50" s="35">
        <f t="shared" si="3"/>
        <v>27.653617945007234</v>
      </c>
      <c r="I50" s="35">
        <f t="shared" si="3"/>
        <v>109.625</v>
      </c>
      <c r="J50" s="35">
        <f t="shared" si="3"/>
        <v>84.187203356496653</v>
      </c>
      <c r="K50" s="35">
        <f t="shared" si="3"/>
        <v>51.440112152186273</v>
      </c>
      <c r="L50" s="35">
        <f t="shared" si="3"/>
        <v>37.15</v>
      </c>
      <c r="M50" s="35">
        <f t="shared" si="3"/>
        <v>214.09557365439093</v>
      </c>
      <c r="N50" s="35">
        <f t="shared" si="3"/>
        <v>144.42627283800243</v>
      </c>
    </row>
    <row r="51" spans="1:14" x14ac:dyDescent="0.25">
      <c r="A51" s="34" t="s">
        <v>249</v>
      </c>
      <c r="B51" s="34">
        <v>3</v>
      </c>
      <c r="C51" s="35">
        <f t="shared" si="3"/>
        <v>64.909565104840809</v>
      </c>
      <c r="D51" s="35">
        <f t="shared" si="3"/>
        <v>71.182132963988934</v>
      </c>
      <c r="E51" s="35">
        <f t="shared" si="3"/>
        <v>94.609419551934835</v>
      </c>
      <c r="F51" s="35">
        <f t="shared" si="3"/>
        <v>164.11723208267802</v>
      </c>
      <c r="G51" s="35">
        <f t="shared" si="3"/>
        <v>169.95</v>
      </c>
      <c r="H51" s="35">
        <f t="shared" si="3"/>
        <v>27.653617945007234</v>
      </c>
      <c r="I51" s="35">
        <f t="shared" si="3"/>
        <v>109.625</v>
      </c>
      <c r="J51" s="35">
        <f t="shared" si="3"/>
        <v>84.187203356496653</v>
      </c>
      <c r="K51" s="35">
        <f t="shared" si="3"/>
        <v>51.440112152186273</v>
      </c>
      <c r="L51" s="35">
        <f t="shared" si="3"/>
        <v>37.15</v>
      </c>
      <c r="M51" s="35">
        <f t="shared" si="3"/>
        <v>214.09557365439093</v>
      </c>
      <c r="N51" s="35">
        <f t="shared" si="3"/>
        <v>144.42627283800243</v>
      </c>
    </row>
    <row r="52" spans="1:14" x14ac:dyDescent="0.25">
      <c r="A52" s="34" t="s">
        <v>250</v>
      </c>
      <c r="B52" s="34">
        <v>3</v>
      </c>
      <c r="C52" s="35">
        <f t="shared" si="3"/>
        <v>64.909565104840809</v>
      </c>
      <c r="D52" s="35">
        <f t="shared" si="3"/>
        <v>71.182132963988934</v>
      </c>
      <c r="E52" s="35">
        <f t="shared" si="3"/>
        <v>94.609419551934835</v>
      </c>
      <c r="F52" s="35">
        <f t="shared" si="3"/>
        <v>164.11723208267802</v>
      </c>
      <c r="G52" s="35">
        <f t="shared" si="3"/>
        <v>169.95</v>
      </c>
      <c r="H52" s="35">
        <f t="shared" si="3"/>
        <v>27.653617945007234</v>
      </c>
      <c r="I52" s="35">
        <f t="shared" si="3"/>
        <v>109.625</v>
      </c>
      <c r="J52" s="35">
        <f t="shared" si="3"/>
        <v>84.187203356496653</v>
      </c>
      <c r="K52" s="35">
        <f t="shared" si="3"/>
        <v>51.440112152186273</v>
      </c>
      <c r="L52" s="35">
        <f t="shared" si="3"/>
        <v>37.15</v>
      </c>
      <c r="M52" s="35">
        <f t="shared" si="3"/>
        <v>214.09557365439093</v>
      </c>
      <c r="N52" s="35">
        <f t="shared" si="3"/>
        <v>144.42627283800243</v>
      </c>
    </row>
    <row r="53" spans="1:14" x14ac:dyDescent="0.25">
      <c r="A53" s="34" t="s">
        <v>251</v>
      </c>
      <c r="B53" s="34">
        <v>3</v>
      </c>
      <c r="C53" s="35">
        <f t="shared" si="3"/>
        <v>64.909565104840809</v>
      </c>
      <c r="D53" s="35">
        <f t="shared" si="3"/>
        <v>71.182132963988934</v>
      </c>
      <c r="E53" s="35">
        <f t="shared" si="3"/>
        <v>94.609419551934835</v>
      </c>
      <c r="F53" s="35">
        <f t="shared" si="3"/>
        <v>164.11723208267802</v>
      </c>
      <c r="G53" s="35">
        <f t="shared" si="3"/>
        <v>169.95</v>
      </c>
      <c r="H53" s="35">
        <f t="shared" si="3"/>
        <v>27.653617945007234</v>
      </c>
      <c r="I53" s="35">
        <f t="shared" si="3"/>
        <v>109.625</v>
      </c>
      <c r="J53" s="35">
        <f t="shared" si="3"/>
        <v>84.187203356496653</v>
      </c>
      <c r="K53" s="35">
        <f t="shared" si="3"/>
        <v>51.440112152186273</v>
      </c>
      <c r="L53" s="35">
        <f t="shared" si="3"/>
        <v>37.15</v>
      </c>
      <c r="M53" s="35">
        <f t="shared" si="3"/>
        <v>214.09557365439093</v>
      </c>
      <c r="N53" s="35">
        <f t="shared" si="3"/>
        <v>144.42627283800243</v>
      </c>
    </row>
    <row r="54" spans="1:14" x14ac:dyDescent="0.25">
      <c r="A54" s="34" t="s">
        <v>252</v>
      </c>
      <c r="B54" s="34">
        <v>5</v>
      </c>
      <c r="C54" s="35">
        <f t="shared" si="3"/>
        <v>11.988600181206316</v>
      </c>
      <c r="D54" s="35">
        <f t="shared" si="3"/>
        <v>9.8207202216066474</v>
      </c>
      <c r="E54" s="35">
        <f t="shared" si="3"/>
        <v>11.830002545824849</v>
      </c>
      <c r="F54" s="35">
        <f t="shared" si="3"/>
        <v>14.243872163558747</v>
      </c>
      <c r="G54" s="35">
        <f t="shared" si="3"/>
        <v>9.2614169927333663</v>
      </c>
      <c r="H54" s="35">
        <f t="shared" si="3"/>
        <v>19.662337192474673</v>
      </c>
      <c r="I54" s="35">
        <f t="shared" si="3"/>
        <v>23.035102974828373</v>
      </c>
      <c r="J54" s="35">
        <f t="shared" si="3"/>
        <v>18.302317424937719</v>
      </c>
      <c r="K54" s="35">
        <f t="shared" si="3"/>
        <v>11.96543867120954</v>
      </c>
      <c r="L54" s="35">
        <f t="shared" si="3"/>
        <v>18.149999999999999</v>
      </c>
      <c r="M54" s="35">
        <f t="shared" si="3"/>
        <v>15.066374527856468</v>
      </c>
      <c r="N54" s="35">
        <f t="shared" si="3"/>
        <v>28.043635809987819</v>
      </c>
    </row>
    <row r="55" spans="1:14" x14ac:dyDescent="0.25">
      <c r="A55" s="34" t="s">
        <v>253</v>
      </c>
      <c r="B55" s="34">
        <v>5</v>
      </c>
      <c r="C55" s="35">
        <f t="shared" si="3"/>
        <v>11.988600181206316</v>
      </c>
      <c r="D55" s="35">
        <f t="shared" si="3"/>
        <v>9.8207202216066474</v>
      </c>
      <c r="E55" s="35">
        <f t="shared" si="3"/>
        <v>11.830002545824849</v>
      </c>
      <c r="F55" s="35">
        <f t="shared" si="3"/>
        <v>14.243872163558747</v>
      </c>
      <c r="G55" s="35">
        <f t="shared" si="3"/>
        <v>9.2614169927333663</v>
      </c>
      <c r="H55" s="35">
        <f t="shared" si="3"/>
        <v>19.662337192474673</v>
      </c>
      <c r="I55" s="35">
        <f t="shared" si="3"/>
        <v>23.035102974828373</v>
      </c>
      <c r="J55" s="35">
        <f t="shared" si="3"/>
        <v>18.302317424937719</v>
      </c>
      <c r="K55" s="35">
        <f t="shared" si="3"/>
        <v>11.96543867120954</v>
      </c>
      <c r="L55" s="35">
        <f t="shared" si="3"/>
        <v>18.149999999999999</v>
      </c>
      <c r="M55" s="35">
        <f t="shared" si="3"/>
        <v>15.066374527856468</v>
      </c>
      <c r="N55" s="35">
        <f t="shared" si="3"/>
        <v>28.043635809987819</v>
      </c>
    </row>
    <row r="56" spans="1:14" x14ac:dyDescent="0.25">
      <c r="A56" s="34" t="s">
        <v>254</v>
      </c>
      <c r="B56" s="34">
        <v>3</v>
      </c>
      <c r="C56" s="35">
        <f t="shared" si="3"/>
        <v>64.909565104840809</v>
      </c>
      <c r="D56" s="35">
        <f t="shared" si="3"/>
        <v>71.182132963988934</v>
      </c>
      <c r="E56" s="35">
        <f t="shared" si="3"/>
        <v>94.609419551934835</v>
      </c>
      <c r="F56" s="35">
        <f t="shared" si="3"/>
        <v>164.11723208267802</v>
      </c>
      <c r="G56" s="35">
        <f t="shared" si="3"/>
        <v>169.95</v>
      </c>
      <c r="H56" s="35">
        <f t="shared" si="3"/>
        <v>27.653617945007234</v>
      </c>
      <c r="I56" s="35">
        <f t="shared" si="3"/>
        <v>109.625</v>
      </c>
      <c r="J56" s="35">
        <f t="shared" si="3"/>
        <v>84.187203356496653</v>
      </c>
      <c r="K56" s="35">
        <f t="shared" si="3"/>
        <v>51.440112152186273</v>
      </c>
      <c r="L56" s="35">
        <f t="shared" si="3"/>
        <v>37.15</v>
      </c>
      <c r="M56" s="35">
        <f t="shared" si="3"/>
        <v>214.09557365439093</v>
      </c>
      <c r="N56" s="35">
        <f t="shared" si="3"/>
        <v>144.42627283800243</v>
      </c>
    </row>
    <row r="57" spans="1:14" x14ac:dyDescent="0.25">
      <c r="A57" s="34" t="s">
        <v>255</v>
      </c>
      <c r="B57" s="34">
        <v>3</v>
      </c>
      <c r="C57" s="35">
        <f t="shared" si="3"/>
        <v>64.909565104840809</v>
      </c>
      <c r="D57" s="35">
        <f t="shared" si="3"/>
        <v>71.182132963988934</v>
      </c>
      <c r="E57" s="35">
        <f t="shared" si="3"/>
        <v>94.609419551934835</v>
      </c>
      <c r="F57" s="35">
        <f t="shared" si="3"/>
        <v>164.11723208267802</v>
      </c>
      <c r="G57" s="35">
        <f t="shared" si="3"/>
        <v>169.95</v>
      </c>
      <c r="H57" s="35">
        <f t="shared" si="3"/>
        <v>27.653617945007234</v>
      </c>
      <c r="I57" s="35">
        <f t="shared" si="3"/>
        <v>109.625</v>
      </c>
      <c r="J57" s="35">
        <f t="shared" si="3"/>
        <v>84.187203356496653</v>
      </c>
      <c r="K57" s="35">
        <f t="shared" si="3"/>
        <v>51.440112152186273</v>
      </c>
      <c r="L57" s="35">
        <f t="shared" si="3"/>
        <v>37.15</v>
      </c>
      <c r="M57" s="35">
        <f t="shared" si="3"/>
        <v>214.09557365439093</v>
      </c>
      <c r="N57" s="35">
        <f t="shared" si="3"/>
        <v>144.42627283800243</v>
      </c>
    </row>
    <row r="58" spans="1:14" x14ac:dyDescent="0.25">
      <c r="A58" s="34" t="s">
        <v>256</v>
      </c>
      <c r="B58" s="34">
        <v>3</v>
      </c>
      <c r="C58" s="35">
        <f t="shared" ref="C58:N64" si="4">INDEX(C$5:C$13,MATCH($B58,$B$5:$B$13,0))</f>
        <v>64.909565104840809</v>
      </c>
      <c r="D58" s="35">
        <f t="shared" si="4"/>
        <v>71.182132963988934</v>
      </c>
      <c r="E58" s="35">
        <f t="shared" si="4"/>
        <v>94.609419551934835</v>
      </c>
      <c r="F58" s="35">
        <f t="shared" si="4"/>
        <v>164.11723208267802</v>
      </c>
      <c r="G58" s="35">
        <f t="shared" si="4"/>
        <v>169.95</v>
      </c>
      <c r="H58" s="35">
        <f t="shared" si="4"/>
        <v>27.653617945007234</v>
      </c>
      <c r="I58" s="35">
        <f t="shared" si="4"/>
        <v>109.625</v>
      </c>
      <c r="J58" s="35">
        <f t="shared" si="4"/>
        <v>84.187203356496653</v>
      </c>
      <c r="K58" s="35">
        <f t="shared" si="4"/>
        <v>51.440112152186273</v>
      </c>
      <c r="L58" s="35">
        <f t="shared" si="4"/>
        <v>37.15</v>
      </c>
      <c r="M58" s="35">
        <f t="shared" si="4"/>
        <v>214.09557365439093</v>
      </c>
      <c r="N58" s="35">
        <f t="shared" si="4"/>
        <v>144.42627283800243</v>
      </c>
    </row>
    <row r="59" spans="1:14" x14ac:dyDescent="0.25">
      <c r="A59" s="34" t="s">
        <v>257</v>
      </c>
      <c r="B59" s="34">
        <v>2</v>
      </c>
      <c r="C59" s="35">
        <f t="shared" si="4"/>
        <v>20.094321123479162</v>
      </c>
      <c r="D59" s="35">
        <f t="shared" si="4"/>
        <v>11.427742382271468</v>
      </c>
      <c r="E59" s="35">
        <f t="shared" si="4"/>
        <v>14.666064154786151</v>
      </c>
      <c r="F59" s="35">
        <f t="shared" si="4"/>
        <v>19.314816895079755</v>
      </c>
      <c r="G59" s="35">
        <f t="shared" si="4"/>
        <v>39.381442146450517</v>
      </c>
      <c r="H59" s="35">
        <f t="shared" si="4"/>
        <v>22.830861070911723</v>
      </c>
      <c r="I59" s="35">
        <f t="shared" si="4"/>
        <v>72.269908466819246</v>
      </c>
      <c r="J59" s="35">
        <f t="shared" si="4"/>
        <v>26.320620820768319</v>
      </c>
      <c r="K59" s="35">
        <f t="shared" si="4"/>
        <v>11.419988642816577</v>
      </c>
      <c r="L59" s="35">
        <f t="shared" si="4"/>
        <v>18.149999999999999</v>
      </c>
      <c r="M59" s="35">
        <f t="shared" si="4"/>
        <v>33.565819759206796</v>
      </c>
      <c r="N59" s="35">
        <f t="shared" si="4"/>
        <v>62.834223507917166</v>
      </c>
    </row>
    <row r="60" spans="1:14" x14ac:dyDescent="0.25">
      <c r="A60" s="34" t="s">
        <v>258</v>
      </c>
      <c r="B60" s="34">
        <v>7</v>
      </c>
      <c r="C60" s="35">
        <f t="shared" si="4"/>
        <v>15</v>
      </c>
      <c r="D60" s="35">
        <f t="shared" si="4"/>
        <v>15</v>
      </c>
      <c r="E60" s="35">
        <f t="shared" si="4"/>
        <v>15</v>
      </c>
      <c r="F60" s="35">
        <f t="shared" si="4"/>
        <v>15</v>
      </c>
      <c r="G60" s="35">
        <f t="shared" si="4"/>
        <v>15</v>
      </c>
      <c r="H60" s="35">
        <f t="shared" si="4"/>
        <v>15</v>
      </c>
      <c r="I60" s="35">
        <f t="shared" si="4"/>
        <v>15</v>
      </c>
      <c r="J60" s="35">
        <f t="shared" si="4"/>
        <v>15</v>
      </c>
      <c r="K60" s="35">
        <f t="shared" si="4"/>
        <v>15</v>
      </c>
      <c r="L60" s="35">
        <f t="shared" si="4"/>
        <v>15</v>
      </c>
      <c r="M60" s="35">
        <f t="shared" si="4"/>
        <v>15</v>
      </c>
      <c r="N60" s="35">
        <f t="shared" si="4"/>
        <v>15</v>
      </c>
    </row>
    <row r="61" spans="1:14" x14ac:dyDescent="0.25">
      <c r="A61" s="34" t="s">
        <v>259</v>
      </c>
      <c r="B61" s="34">
        <v>3</v>
      </c>
      <c r="C61" s="35">
        <f t="shared" si="4"/>
        <v>64.909565104840809</v>
      </c>
      <c r="D61" s="35">
        <f t="shared" si="4"/>
        <v>71.182132963988934</v>
      </c>
      <c r="E61" s="35">
        <f t="shared" si="4"/>
        <v>94.609419551934835</v>
      </c>
      <c r="F61" s="35">
        <f t="shared" si="4"/>
        <v>164.11723208267802</v>
      </c>
      <c r="G61" s="35">
        <f t="shared" si="4"/>
        <v>169.95</v>
      </c>
      <c r="H61" s="35">
        <f t="shared" si="4"/>
        <v>27.653617945007234</v>
      </c>
      <c r="I61" s="35">
        <f t="shared" si="4"/>
        <v>109.625</v>
      </c>
      <c r="J61" s="35">
        <f t="shared" si="4"/>
        <v>84.187203356496653</v>
      </c>
      <c r="K61" s="35">
        <f t="shared" si="4"/>
        <v>51.440112152186273</v>
      </c>
      <c r="L61" s="35">
        <f t="shared" si="4"/>
        <v>37.15</v>
      </c>
      <c r="M61" s="35">
        <f t="shared" si="4"/>
        <v>214.09557365439093</v>
      </c>
      <c r="N61" s="35">
        <f t="shared" si="4"/>
        <v>144.42627283800243</v>
      </c>
    </row>
    <row r="62" spans="1:14" x14ac:dyDescent="0.25">
      <c r="A62" s="34" t="s">
        <v>260</v>
      </c>
      <c r="B62" s="34">
        <v>2</v>
      </c>
      <c r="C62" s="35">
        <f t="shared" si="4"/>
        <v>20.094321123479162</v>
      </c>
      <c r="D62" s="35">
        <f t="shared" si="4"/>
        <v>11.427742382271468</v>
      </c>
      <c r="E62" s="35">
        <f t="shared" si="4"/>
        <v>14.666064154786151</v>
      </c>
      <c r="F62" s="35">
        <f t="shared" si="4"/>
        <v>19.314816895079755</v>
      </c>
      <c r="G62" s="35">
        <f t="shared" si="4"/>
        <v>39.381442146450517</v>
      </c>
      <c r="H62" s="35">
        <f t="shared" si="4"/>
        <v>22.830861070911723</v>
      </c>
      <c r="I62" s="35">
        <f t="shared" si="4"/>
        <v>72.269908466819246</v>
      </c>
      <c r="J62" s="35">
        <f t="shared" si="4"/>
        <v>26.320620820768319</v>
      </c>
      <c r="K62" s="35">
        <f t="shared" si="4"/>
        <v>11.419988642816577</v>
      </c>
      <c r="L62" s="35">
        <f t="shared" si="4"/>
        <v>18.149999999999999</v>
      </c>
      <c r="M62" s="35">
        <f t="shared" si="4"/>
        <v>33.565819759206796</v>
      </c>
      <c r="N62" s="35">
        <f t="shared" si="4"/>
        <v>62.834223507917166</v>
      </c>
    </row>
    <row r="63" spans="1:14" x14ac:dyDescent="0.25">
      <c r="A63" s="34" t="s">
        <v>261</v>
      </c>
      <c r="B63" s="34">
        <v>3</v>
      </c>
      <c r="C63" s="35">
        <f t="shared" si="4"/>
        <v>64.909565104840809</v>
      </c>
      <c r="D63" s="35">
        <f t="shared" si="4"/>
        <v>71.182132963988934</v>
      </c>
      <c r="E63" s="35">
        <f t="shared" si="4"/>
        <v>94.609419551934835</v>
      </c>
      <c r="F63" s="35">
        <f t="shared" si="4"/>
        <v>164.11723208267802</v>
      </c>
      <c r="G63" s="35">
        <f t="shared" si="4"/>
        <v>169.95</v>
      </c>
      <c r="H63" s="35">
        <f t="shared" si="4"/>
        <v>27.653617945007234</v>
      </c>
      <c r="I63" s="35">
        <f t="shared" si="4"/>
        <v>109.625</v>
      </c>
      <c r="J63" s="35">
        <f t="shared" si="4"/>
        <v>84.187203356496653</v>
      </c>
      <c r="K63" s="35">
        <f t="shared" si="4"/>
        <v>51.440112152186273</v>
      </c>
      <c r="L63" s="35">
        <f t="shared" si="4"/>
        <v>37.15</v>
      </c>
      <c r="M63" s="35">
        <f t="shared" si="4"/>
        <v>214.09557365439093</v>
      </c>
      <c r="N63" s="35">
        <f t="shared" si="4"/>
        <v>144.42627283800243</v>
      </c>
    </row>
    <row r="64" spans="1:14" x14ac:dyDescent="0.25">
      <c r="A64" s="34" t="s">
        <v>262</v>
      </c>
      <c r="B64" s="34">
        <v>3</v>
      </c>
      <c r="C64" s="35">
        <f t="shared" si="4"/>
        <v>64.909565104840809</v>
      </c>
      <c r="D64" s="35">
        <f t="shared" si="4"/>
        <v>71.182132963988934</v>
      </c>
      <c r="E64" s="35">
        <f t="shared" si="4"/>
        <v>94.609419551934835</v>
      </c>
      <c r="F64" s="35">
        <f t="shared" si="4"/>
        <v>164.11723208267802</v>
      </c>
      <c r="G64" s="35">
        <f t="shared" si="4"/>
        <v>169.95</v>
      </c>
      <c r="H64" s="35">
        <f t="shared" si="4"/>
        <v>27.653617945007234</v>
      </c>
      <c r="I64" s="35">
        <f t="shared" si="4"/>
        <v>109.625</v>
      </c>
      <c r="J64" s="35">
        <f t="shared" si="4"/>
        <v>84.187203356496653</v>
      </c>
      <c r="K64" s="35">
        <f t="shared" si="4"/>
        <v>51.440112152186273</v>
      </c>
      <c r="L64" s="35">
        <f t="shared" si="4"/>
        <v>37.15</v>
      </c>
      <c r="M64" s="35">
        <f t="shared" si="4"/>
        <v>214.09557365439093</v>
      </c>
      <c r="N64" s="35">
        <f t="shared" si="4"/>
        <v>144.42627283800243</v>
      </c>
    </row>
  </sheetData>
  <mergeCells count="2">
    <mergeCell ref="C2:N2"/>
    <mergeCell ref="C15:N15"/>
  </mergeCells>
  <conditionalFormatting sqref="C5:N13">
    <cfRule type="cellIs" dxfId="0" priority="1" operator="equal">
      <formula>0</formula>
    </cfRule>
  </conditionalFormatting>
  <pageMargins left="0.7" right="0.7" top="0.75" bottom="0.75" header="0.3" footer="0.3"/>
  <pageSetup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88"/>
  <sheetViews>
    <sheetView zoomScale="85" zoomScaleNormal="85" workbookViewId="0">
      <pane ySplit="3" topLeftCell="A4" activePane="bottomLeft" state="frozen"/>
      <selection activeCell="E154" sqref="E154:G154"/>
      <selection pane="bottomLeft" activeCell="L153" sqref="L153"/>
    </sheetView>
  </sheetViews>
  <sheetFormatPr defaultRowHeight="15" outlineLevelRow="1" x14ac:dyDescent="0.25"/>
  <cols>
    <col min="1" max="1" width="14.42578125" style="3" bestFit="1" customWidth="1"/>
    <col min="2" max="2" width="21.85546875" bestFit="1" customWidth="1"/>
    <col min="5" max="5" width="22.5703125" bestFit="1" customWidth="1"/>
    <col min="6" max="7" width="22.42578125" bestFit="1" customWidth="1"/>
    <col min="8" max="8" width="15.85546875" bestFit="1" customWidth="1"/>
    <col min="9" max="9" width="11.42578125" bestFit="1" customWidth="1"/>
    <col min="10" max="10" width="20.85546875" style="15" bestFit="1" customWidth="1"/>
  </cols>
  <sheetData>
    <row r="1" spans="1:10" x14ac:dyDescent="0.25">
      <c r="B1">
        <v>1</v>
      </c>
      <c r="C1">
        <v>2</v>
      </c>
      <c r="D1">
        <v>3</v>
      </c>
      <c r="E1">
        <v>6</v>
      </c>
      <c r="F1">
        <v>5</v>
      </c>
      <c r="G1">
        <v>8</v>
      </c>
    </row>
    <row r="2" spans="1:10" s="3" customFormat="1" x14ac:dyDescent="0.25">
      <c r="A2" s="30" t="s">
        <v>216</v>
      </c>
      <c r="B2" s="30" t="s">
        <v>29</v>
      </c>
      <c r="C2" s="30" t="s">
        <v>151</v>
      </c>
      <c r="D2" s="30" t="s">
        <v>16</v>
      </c>
      <c r="E2" s="30" t="s">
        <v>21</v>
      </c>
      <c r="F2" s="30" t="s">
        <v>61</v>
      </c>
      <c r="G2" s="30" t="s">
        <v>274</v>
      </c>
      <c r="J2" s="19"/>
    </row>
    <row r="3" spans="1:10" x14ac:dyDescent="0.25">
      <c r="B3" s="32">
        <f>J26</f>
        <v>28.413516049702309</v>
      </c>
      <c r="C3" s="15">
        <f>J54</f>
        <v>20.094321123479162</v>
      </c>
      <c r="D3" s="15">
        <f>J74</f>
        <v>64.909565104840809</v>
      </c>
      <c r="E3" s="15">
        <f>J101</f>
        <v>151.29671887134353</v>
      </c>
      <c r="F3" s="15">
        <f>J154</f>
        <v>11.988600181206316</v>
      </c>
      <c r="G3" s="15">
        <f>J165</f>
        <v>281.5</v>
      </c>
      <c r="H3" s="15"/>
    </row>
    <row r="4" spans="1:10" x14ac:dyDescent="0.25">
      <c r="B4" s="3"/>
    </row>
    <row r="5" spans="1:10" s="41" customFormat="1" ht="18.75" x14ac:dyDescent="0.3">
      <c r="A5" s="51"/>
      <c r="B5" s="51"/>
      <c r="C5" s="51"/>
      <c r="D5" s="51"/>
      <c r="E5" s="42"/>
      <c r="F5" s="42"/>
      <c r="J5" s="20"/>
    </row>
    <row r="6" spans="1:10" s="41" customFormat="1" x14ac:dyDescent="0.25">
      <c r="A6" s="42"/>
      <c r="B6" s="42"/>
      <c r="C6" s="42"/>
      <c r="D6" s="42"/>
      <c r="E6" s="42"/>
      <c r="F6" s="42"/>
      <c r="G6" s="42"/>
      <c r="H6" s="42"/>
      <c r="I6" s="42"/>
      <c r="J6" s="50"/>
    </row>
    <row r="7" spans="1:10" s="41" customFormat="1" ht="18.75" x14ac:dyDescent="0.3">
      <c r="A7" s="339" t="s">
        <v>430</v>
      </c>
      <c r="B7" s="339"/>
      <c r="C7" s="339"/>
      <c r="D7" s="339"/>
      <c r="E7" s="44" t="s">
        <v>54</v>
      </c>
      <c r="F7" s="42">
        <f>J7-H7</f>
        <v>772.59999999999991</v>
      </c>
      <c r="G7" s="40" t="s">
        <v>97</v>
      </c>
      <c r="H7" s="22">
        <v>166.2</v>
      </c>
      <c r="I7" s="40" t="s">
        <v>98</v>
      </c>
      <c r="J7" s="23">
        <v>938.8</v>
      </c>
    </row>
    <row r="8" spans="1:10" s="41" customFormat="1" x14ac:dyDescent="0.25">
      <c r="A8" s="43"/>
      <c r="B8" s="43" t="s">
        <v>7</v>
      </c>
      <c r="C8" s="43" t="s">
        <v>47</v>
      </c>
      <c r="D8" s="43" t="s">
        <v>24</v>
      </c>
      <c r="E8" s="43" t="s">
        <v>49</v>
      </c>
      <c r="F8" s="43" t="s">
        <v>50</v>
      </c>
      <c r="G8" s="43" t="s">
        <v>50</v>
      </c>
      <c r="H8" s="43" t="s">
        <v>51</v>
      </c>
      <c r="I8" s="43" t="s">
        <v>52</v>
      </c>
      <c r="J8" s="16" t="s">
        <v>53</v>
      </c>
    </row>
    <row r="9" spans="1:10" s="40" customFormat="1" x14ac:dyDescent="0.25">
      <c r="A9" s="43"/>
      <c r="B9" s="9" t="s">
        <v>96</v>
      </c>
      <c r="C9" s="12">
        <f>$H7</f>
        <v>166.2</v>
      </c>
      <c r="D9" s="12"/>
      <c r="E9" s="327">
        <f>IF(C10=C9,(C10-C9)/2, C10-C9)</f>
        <v>0.30000000000001137</v>
      </c>
      <c r="F9" s="327">
        <f t="shared" ref="F9" si="0">E9+D9</f>
        <v>0.30000000000001137</v>
      </c>
      <c r="G9" s="327">
        <f>IF(C10&gt;=J7,D10,0)</f>
        <v>0</v>
      </c>
      <c r="H9" s="13">
        <f>(G9+F9)/2</f>
        <v>0.15000000000000568</v>
      </c>
      <c r="I9" s="13">
        <f>E9</f>
        <v>0.30000000000001137</v>
      </c>
      <c r="J9" s="17">
        <f>H9*I9</f>
        <v>4.5000000000003412E-2</v>
      </c>
    </row>
    <row r="10" spans="1:10" s="40" customFormat="1" x14ac:dyDescent="0.25">
      <c r="A10" s="43" t="s">
        <v>29</v>
      </c>
      <c r="B10" s="301" t="s">
        <v>418</v>
      </c>
      <c r="C10" s="301">
        <v>166.5</v>
      </c>
      <c r="D10" s="301">
        <v>16</v>
      </c>
      <c r="E10" s="24">
        <f t="shared" ref="E10:E15" si="1">IF(C11=0,"",(C11-C10)/2)</f>
        <v>7.0999999999999943</v>
      </c>
      <c r="F10" s="24">
        <f>E10+D10</f>
        <v>23.099999999999994</v>
      </c>
      <c r="G10" s="24">
        <f>E10+D11</f>
        <v>20.999999999999993</v>
      </c>
      <c r="H10" s="24">
        <f>((G10+F10)/2)/2</f>
        <v>11.024999999999997</v>
      </c>
      <c r="I10" s="24">
        <f>E10*2</f>
        <v>14.199999999999989</v>
      </c>
      <c r="J10" s="25">
        <f>H10*I10</f>
        <v>156.55499999999984</v>
      </c>
    </row>
    <row r="11" spans="1:10" s="40" customFormat="1" x14ac:dyDescent="0.25">
      <c r="A11" s="43" t="s">
        <v>29</v>
      </c>
      <c r="B11" s="301" t="s">
        <v>419</v>
      </c>
      <c r="C11" s="301">
        <v>180.7</v>
      </c>
      <c r="D11" s="301">
        <v>13.9</v>
      </c>
      <c r="E11" s="24">
        <f t="shared" si="1"/>
        <v>5.9000000000000057</v>
      </c>
      <c r="F11" s="24">
        <f>E11+D11</f>
        <v>19.800000000000004</v>
      </c>
      <c r="G11" s="24">
        <f t="shared" ref="G11:G21" si="2">E11+D12</f>
        <v>13.700000000000006</v>
      </c>
      <c r="H11" s="24">
        <f t="shared" ref="H11:H21" si="3">((G11+F11)/2)/2</f>
        <v>8.3750000000000036</v>
      </c>
      <c r="I11" s="24">
        <f t="shared" ref="I11:I21" si="4">E11*2</f>
        <v>11.800000000000011</v>
      </c>
      <c r="J11" s="25">
        <f t="shared" ref="J11:J21" si="5">H11*I11</f>
        <v>98.825000000000131</v>
      </c>
    </row>
    <row r="12" spans="1:10" s="40" customFormat="1" x14ac:dyDescent="0.25">
      <c r="A12" s="43" t="s">
        <v>29</v>
      </c>
      <c r="B12" s="301" t="s">
        <v>420</v>
      </c>
      <c r="C12" s="301">
        <v>192.5</v>
      </c>
      <c r="D12" s="301">
        <v>7.8</v>
      </c>
      <c r="E12" s="24">
        <f t="shared" si="1"/>
        <v>13.599999999999994</v>
      </c>
      <c r="F12" s="24">
        <f>E12+D12</f>
        <v>21.399999999999995</v>
      </c>
      <c r="G12" s="24">
        <f t="shared" si="2"/>
        <v>13.599999999999994</v>
      </c>
      <c r="H12" s="24">
        <f t="shared" si="3"/>
        <v>8.7499999999999964</v>
      </c>
      <c r="I12" s="24">
        <f t="shared" si="4"/>
        <v>27.199999999999989</v>
      </c>
      <c r="J12" s="25">
        <f t="shared" si="5"/>
        <v>237.9999999999998</v>
      </c>
    </row>
    <row r="13" spans="1:10" s="40" customFormat="1" x14ac:dyDescent="0.25">
      <c r="A13" s="43" t="s">
        <v>29</v>
      </c>
      <c r="B13" s="301" t="s">
        <v>72</v>
      </c>
      <c r="C13" s="301">
        <v>219.7</v>
      </c>
      <c r="D13" s="301">
        <v>0</v>
      </c>
      <c r="E13" s="24">
        <f t="shared" si="1"/>
        <v>41.349999999999994</v>
      </c>
      <c r="F13" s="24">
        <f>E13+D13</f>
        <v>41.349999999999994</v>
      </c>
      <c r="G13" s="24">
        <f t="shared" si="2"/>
        <v>84.649999999999991</v>
      </c>
      <c r="H13" s="24">
        <f t="shared" si="3"/>
        <v>31.499999999999996</v>
      </c>
      <c r="I13" s="24">
        <f t="shared" si="4"/>
        <v>82.699999999999989</v>
      </c>
      <c r="J13" s="25">
        <f t="shared" si="5"/>
        <v>2605.0499999999993</v>
      </c>
    </row>
    <row r="14" spans="1:10" s="40" customFormat="1" x14ac:dyDescent="0.25">
      <c r="A14" s="43" t="s">
        <v>29</v>
      </c>
      <c r="B14" s="301" t="s">
        <v>421</v>
      </c>
      <c r="C14" s="301">
        <v>302.39999999999998</v>
      </c>
      <c r="D14" s="301">
        <v>43.3</v>
      </c>
      <c r="E14" s="24">
        <f t="shared" si="1"/>
        <v>47.100000000000023</v>
      </c>
      <c r="F14" s="24">
        <f>E14+D14</f>
        <v>90.40000000000002</v>
      </c>
      <c r="G14" s="24">
        <f t="shared" si="2"/>
        <v>83.600000000000023</v>
      </c>
      <c r="H14" s="24">
        <f t="shared" si="3"/>
        <v>43.500000000000014</v>
      </c>
      <c r="I14" s="24">
        <f t="shared" si="4"/>
        <v>94.200000000000045</v>
      </c>
      <c r="J14" s="25">
        <f t="shared" si="5"/>
        <v>4097.7000000000035</v>
      </c>
    </row>
    <row r="15" spans="1:10" s="40" customFormat="1" x14ac:dyDescent="0.25">
      <c r="A15" s="43" t="s">
        <v>29</v>
      </c>
      <c r="B15" s="301" t="s">
        <v>422</v>
      </c>
      <c r="C15" s="301">
        <v>396.6</v>
      </c>
      <c r="D15" s="301">
        <v>36.5</v>
      </c>
      <c r="E15" s="24">
        <f t="shared" si="1"/>
        <v>13.799999999999983</v>
      </c>
      <c r="F15" s="24">
        <f t="shared" ref="F15:F22" si="6">E15+D15</f>
        <v>50.299999999999983</v>
      </c>
      <c r="G15" s="24">
        <f t="shared" si="2"/>
        <v>17.799999999999983</v>
      </c>
      <c r="H15" s="24">
        <f t="shared" si="3"/>
        <v>17.024999999999991</v>
      </c>
      <c r="I15" s="24">
        <f t="shared" si="4"/>
        <v>27.599999999999966</v>
      </c>
      <c r="J15" s="25">
        <f t="shared" si="5"/>
        <v>469.88999999999919</v>
      </c>
    </row>
    <row r="16" spans="1:10" s="40" customFormat="1" x14ac:dyDescent="0.25">
      <c r="A16" s="43" t="s">
        <v>29</v>
      </c>
      <c r="B16" s="301" t="s">
        <v>78</v>
      </c>
      <c r="C16" s="301">
        <v>424.2</v>
      </c>
      <c r="D16" s="301">
        <v>4</v>
      </c>
      <c r="E16" s="24">
        <f>IF(C17=0,"",(C17-C16)/2)</f>
        <v>10.25</v>
      </c>
      <c r="F16" s="24">
        <f t="shared" si="6"/>
        <v>14.25</v>
      </c>
      <c r="G16" s="24">
        <f t="shared" si="2"/>
        <v>10.25</v>
      </c>
      <c r="H16" s="24">
        <f t="shared" si="3"/>
        <v>6.125</v>
      </c>
      <c r="I16" s="24">
        <f t="shared" si="4"/>
        <v>20.5</v>
      </c>
      <c r="J16" s="25">
        <f t="shared" si="5"/>
        <v>125.5625</v>
      </c>
    </row>
    <row r="17" spans="1:10" s="40" customFormat="1" x14ac:dyDescent="0.25">
      <c r="A17" s="43" t="s">
        <v>29</v>
      </c>
      <c r="B17" s="301" t="s">
        <v>79</v>
      </c>
      <c r="C17" s="301">
        <v>444.7</v>
      </c>
      <c r="D17" s="301">
        <v>0</v>
      </c>
      <c r="E17" s="24">
        <f t="shared" ref="E17:E22" si="7">IF(C18=0,"",(C18-C17)/2)</f>
        <v>18.349999999999994</v>
      </c>
      <c r="F17" s="24">
        <f t="shared" si="6"/>
        <v>18.349999999999994</v>
      </c>
      <c r="G17" s="24">
        <f t="shared" si="2"/>
        <v>23.249999999999993</v>
      </c>
      <c r="H17" s="24">
        <f t="shared" si="3"/>
        <v>10.399999999999997</v>
      </c>
      <c r="I17" s="24">
        <f t="shared" si="4"/>
        <v>36.699999999999989</v>
      </c>
      <c r="J17" s="25">
        <f t="shared" si="5"/>
        <v>381.67999999999978</v>
      </c>
    </row>
    <row r="18" spans="1:10" s="40" customFormat="1" x14ac:dyDescent="0.25">
      <c r="A18" s="43" t="s">
        <v>29</v>
      </c>
      <c r="B18" s="301" t="s">
        <v>435</v>
      </c>
      <c r="C18" s="301">
        <v>481.4</v>
      </c>
      <c r="D18" s="301">
        <v>4.9000000000000004</v>
      </c>
      <c r="E18" s="24">
        <f>IF(C19=0,"",(C19-C18)/2)</f>
        <v>42.850000000000023</v>
      </c>
      <c r="F18" s="24">
        <f t="shared" si="6"/>
        <v>47.750000000000021</v>
      </c>
      <c r="G18" s="24">
        <f>E18+D19</f>
        <v>87.550000000000026</v>
      </c>
      <c r="H18" s="24">
        <f t="shared" si="3"/>
        <v>33.82500000000001</v>
      </c>
      <c r="I18" s="24">
        <f t="shared" si="4"/>
        <v>85.700000000000045</v>
      </c>
      <c r="J18" s="25">
        <f t="shared" si="5"/>
        <v>2898.8025000000025</v>
      </c>
    </row>
    <row r="19" spans="1:10" x14ac:dyDescent="0.25">
      <c r="A19" s="43" t="s">
        <v>29</v>
      </c>
      <c r="B19" s="301" t="s">
        <v>424</v>
      </c>
      <c r="C19" s="301">
        <v>567.1</v>
      </c>
      <c r="D19" s="301">
        <v>44.7</v>
      </c>
      <c r="E19" s="24">
        <f t="shared" si="7"/>
        <v>49.099999999999966</v>
      </c>
      <c r="F19" s="24">
        <f t="shared" si="6"/>
        <v>93.799999999999969</v>
      </c>
      <c r="G19" s="24">
        <f t="shared" si="2"/>
        <v>53.099999999999966</v>
      </c>
      <c r="H19" s="24">
        <f t="shared" si="3"/>
        <v>36.72499999999998</v>
      </c>
      <c r="I19" s="24">
        <f t="shared" si="4"/>
        <v>98.199999999999932</v>
      </c>
      <c r="J19" s="25">
        <f t="shared" si="5"/>
        <v>3606.3949999999954</v>
      </c>
    </row>
    <row r="20" spans="1:10" x14ac:dyDescent="0.25">
      <c r="A20" s="43" t="s">
        <v>29</v>
      </c>
      <c r="B20" s="301" t="s">
        <v>425</v>
      </c>
      <c r="C20" s="301">
        <v>665.3</v>
      </c>
      <c r="D20" s="301">
        <v>4</v>
      </c>
      <c r="E20" s="24">
        <f t="shared" si="7"/>
        <v>27.950000000000045</v>
      </c>
      <c r="F20" s="24">
        <f t="shared" si="6"/>
        <v>31.950000000000045</v>
      </c>
      <c r="G20" s="24">
        <f t="shared" si="2"/>
        <v>27.950000000000045</v>
      </c>
      <c r="H20" s="24">
        <f t="shared" si="3"/>
        <v>14.975000000000023</v>
      </c>
      <c r="I20" s="24">
        <f t="shared" si="4"/>
        <v>55.900000000000091</v>
      </c>
      <c r="J20" s="25">
        <f t="shared" si="5"/>
        <v>837.10250000000258</v>
      </c>
    </row>
    <row r="21" spans="1:10" x14ac:dyDescent="0.25">
      <c r="A21" s="43" t="s">
        <v>29</v>
      </c>
      <c r="B21" s="301" t="s">
        <v>426</v>
      </c>
      <c r="C21" s="301">
        <v>721.2</v>
      </c>
      <c r="D21" s="301">
        <v>0</v>
      </c>
      <c r="E21" s="24">
        <f t="shared" si="7"/>
        <v>43.649999999999977</v>
      </c>
      <c r="F21" s="24">
        <f t="shared" si="6"/>
        <v>43.649999999999977</v>
      </c>
      <c r="G21" s="24">
        <f t="shared" si="2"/>
        <v>43.649999999999977</v>
      </c>
      <c r="H21" s="24">
        <f t="shared" si="3"/>
        <v>21.824999999999989</v>
      </c>
      <c r="I21" s="24">
        <f t="shared" si="4"/>
        <v>87.299999999999955</v>
      </c>
      <c r="J21" s="25">
        <f t="shared" si="5"/>
        <v>1905.3224999999979</v>
      </c>
    </row>
    <row r="22" spans="1:10" x14ac:dyDescent="0.25">
      <c r="A22" s="43" t="s">
        <v>29</v>
      </c>
      <c r="B22" s="301" t="s">
        <v>428</v>
      </c>
      <c r="C22" s="301">
        <v>808.5</v>
      </c>
      <c r="D22" s="301">
        <v>0</v>
      </c>
      <c r="E22" s="24">
        <f t="shared" si="7"/>
        <v>36.350000000000023</v>
      </c>
      <c r="F22" s="24">
        <f t="shared" si="6"/>
        <v>36.350000000000023</v>
      </c>
      <c r="G22" s="24">
        <f t="shared" ref="G22" si="8">E22+D23</f>
        <v>36.350000000000023</v>
      </c>
      <c r="H22" s="24">
        <f t="shared" ref="H22" si="9">((G22+F22)/2)/2</f>
        <v>18.175000000000011</v>
      </c>
      <c r="I22" s="24">
        <f t="shared" ref="I22" si="10">E22*2</f>
        <v>72.700000000000045</v>
      </c>
      <c r="J22" s="25">
        <f t="shared" ref="J22" si="11">H22*I22</f>
        <v>1321.3225000000016</v>
      </c>
    </row>
    <row r="23" spans="1:10" x14ac:dyDescent="0.25">
      <c r="A23" s="43"/>
      <c r="B23" s="301" t="s">
        <v>429</v>
      </c>
      <c r="C23" s="301">
        <v>881.2</v>
      </c>
      <c r="D23" s="301">
        <v>0</v>
      </c>
      <c r="E23" s="24">
        <f t="shared" ref="E23:E24" si="12">IF(C24=0,"",(C24-C23)/2)</f>
        <v>6</v>
      </c>
      <c r="F23" s="24">
        <f t="shared" ref="F23:F25" si="13">E23+D23</f>
        <v>6</v>
      </c>
      <c r="G23" s="24">
        <f t="shared" ref="G23:G24" si="14">E23+D24</f>
        <v>6</v>
      </c>
      <c r="H23" s="24">
        <f t="shared" ref="H23:H24" si="15">((G23+F23)/2)/2</f>
        <v>3</v>
      </c>
      <c r="I23" s="24">
        <f t="shared" ref="I23:I24" si="16">E23*2</f>
        <v>12</v>
      </c>
      <c r="J23" s="25">
        <f t="shared" ref="J23:J25" si="17">H23*I23</f>
        <v>36</v>
      </c>
    </row>
    <row r="24" spans="1:10" x14ac:dyDescent="0.25">
      <c r="A24" s="43"/>
      <c r="B24" s="301" t="s">
        <v>6</v>
      </c>
      <c r="C24" s="301">
        <v>893.2</v>
      </c>
      <c r="D24" s="301">
        <v>0</v>
      </c>
      <c r="E24" s="24">
        <f t="shared" si="12"/>
        <v>45.899999999999977</v>
      </c>
      <c r="F24" s="24">
        <f t="shared" si="13"/>
        <v>45.899999999999977</v>
      </c>
      <c r="G24" s="24">
        <f t="shared" si="14"/>
        <v>45.899999999999977</v>
      </c>
      <c r="H24" s="24">
        <f t="shared" si="15"/>
        <v>22.949999999999989</v>
      </c>
      <c r="I24" s="24">
        <f t="shared" si="16"/>
        <v>91.799999999999955</v>
      </c>
      <c r="J24" s="25">
        <f t="shared" si="17"/>
        <v>2106.8099999999981</v>
      </c>
    </row>
    <row r="25" spans="1:10" x14ac:dyDescent="0.25">
      <c r="A25" s="43"/>
      <c r="B25" s="301" t="s">
        <v>6</v>
      </c>
      <c r="C25" s="301">
        <v>985</v>
      </c>
      <c r="D25" s="301">
        <v>0</v>
      </c>
      <c r="E25" s="13">
        <f t="shared" ref="E25" si="18">IF(C26=C25,(C26-C25)/2,C26-C25)</f>
        <v>-46.200000000000045</v>
      </c>
      <c r="F25" s="13">
        <f t="shared" si="13"/>
        <v>-46.200000000000045</v>
      </c>
      <c r="G25" s="13"/>
      <c r="H25" s="13">
        <f t="shared" ref="H25" si="19">(G25+F25)/2</f>
        <v>-23.100000000000023</v>
      </c>
      <c r="I25" s="13">
        <f t="shared" ref="I25" si="20">E25</f>
        <v>-46.200000000000045</v>
      </c>
      <c r="J25" s="17">
        <f t="shared" si="17"/>
        <v>1067.2200000000021</v>
      </c>
    </row>
    <row r="26" spans="1:10" x14ac:dyDescent="0.25">
      <c r="A26" s="43"/>
      <c r="B26" s="8" t="s">
        <v>95</v>
      </c>
      <c r="C26" s="21">
        <f t="shared" ref="C26:C34" si="21">$J$7</f>
        <v>938.8</v>
      </c>
      <c r="D26" s="301"/>
      <c r="E26" s="6"/>
      <c r="F26" s="6"/>
      <c r="G26" s="6"/>
      <c r="H26" s="6"/>
      <c r="I26" s="6"/>
      <c r="J26" s="322">
        <f>SUM(J$9:$J25)/$F$7</f>
        <v>28.413516049702309</v>
      </c>
    </row>
    <row r="27" spans="1:10" hidden="1" outlineLevel="1" x14ac:dyDescent="0.25">
      <c r="A27" s="43"/>
      <c r="B27" s="8" t="s">
        <v>95</v>
      </c>
      <c r="C27" s="21">
        <f t="shared" si="21"/>
        <v>938.8</v>
      </c>
      <c r="D27" s="301"/>
      <c r="E27" s="6"/>
      <c r="F27" s="6"/>
      <c r="G27" s="6"/>
      <c r="H27" s="6"/>
      <c r="I27" s="6"/>
      <c r="J27" s="18">
        <f>SUM(J$9:$J26)/$F$7</f>
        <v>28.450292539541426</v>
      </c>
    </row>
    <row r="28" spans="1:10" hidden="1" outlineLevel="1" x14ac:dyDescent="0.25">
      <c r="A28" s="43"/>
      <c r="B28" s="8" t="s">
        <v>95</v>
      </c>
      <c r="C28" s="21">
        <f t="shared" si="21"/>
        <v>938.8</v>
      </c>
      <c r="D28" s="77"/>
      <c r="E28" s="6"/>
      <c r="F28" s="6"/>
      <c r="G28" s="6"/>
      <c r="H28" s="6"/>
      <c r="I28" s="6"/>
      <c r="J28" s="18">
        <f>SUM(J$9:$J27)/$F$7</f>
        <v>28.4871166303252</v>
      </c>
    </row>
    <row r="29" spans="1:10" hidden="1" outlineLevel="1" x14ac:dyDescent="0.25">
      <c r="A29" s="43"/>
      <c r="B29" s="8" t="s">
        <v>95</v>
      </c>
      <c r="C29" s="21">
        <f t="shared" si="21"/>
        <v>938.8</v>
      </c>
      <c r="D29" s="77"/>
      <c r="E29" s="6"/>
      <c r="F29" s="6"/>
      <c r="G29" s="6"/>
      <c r="H29" s="6"/>
      <c r="I29" s="6"/>
      <c r="J29" s="18">
        <f>SUM(J$9:$J28)/$F$7</f>
        <v>28.523988383664992</v>
      </c>
    </row>
    <row r="30" spans="1:10" hidden="1" outlineLevel="1" x14ac:dyDescent="0.25">
      <c r="A30" s="43"/>
      <c r="B30" s="8" t="s">
        <v>95</v>
      </c>
      <c r="C30" s="21">
        <f t="shared" si="21"/>
        <v>938.8</v>
      </c>
      <c r="D30" s="77"/>
      <c r="E30" s="6"/>
      <c r="F30" s="6"/>
      <c r="G30" s="6"/>
      <c r="H30" s="6"/>
      <c r="I30" s="6"/>
      <c r="J30" s="18">
        <f>SUM(J$9:$J29)/$F$7</f>
        <v>28.560907861251927</v>
      </c>
    </row>
    <row r="31" spans="1:10" hidden="1" outlineLevel="1" x14ac:dyDescent="0.25">
      <c r="A31" s="43"/>
      <c r="B31" s="8" t="s">
        <v>95</v>
      </c>
      <c r="C31" s="21">
        <f t="shared" si="21"/>
        <v>938.8</v>
      </c>
      <c r="D31" s="77"/>
      <c r="E31" s="6"/>
      <c r="F31" s="6"/>
      <c r="G31" s="6"/>
      <c r="H31" s="6"/>
      <c r="I31" s="6"/>
      <c r="J31" s="18">
        <f>SUM(J$9:$J30)/$F$7</f>
        <v>28.597875124856962</v>
      </c>
    </row>
    <row r="32" spans="1:10" hidden="1" outlineLevel="1" x14ac:dyDescent="0.25">
      <c r="A32" s="43"/>
      <c r="B32" s="8" t="s">
        <v>95</v>
      </c>
      <c r="C32" s="21">
        <f t="shared" si="21"/>
        <v>938.8</v>
      </c>
      <c r="D32" s="77"/>
      <c r="E32" s="6"/>
      <c r="F32" s="6"/>
      <c r="G32" s="6"/>
      <c r="H32" s="6"/>
      <c r="I32" s="6"/>
      <c r="J32" s="18">
        <f>SUM(J$9:$J31)/$F$7</f>
        <v>28.634890236331021</v>
      </c>
    </row>
    <row r="33" spans="1:10" hidden="1" outlineLevel="1" x14ac:dyDescent="0.25">
      <c r="A33" s="43"/>
      <c r="B33" s="8" t="s">
        <v>95</v>
      </c>
      <c r="C33" s="21">
        <f t="shared" si="21"/>
        <v>938.8</v>
      </c>
      <c r="D33" s="77"/>
      <c r="E33" s="6"/>
      <c r="F33" s="6"/>
      <c r="G33" s="6"/>
      <c r="H33" s="6"/>
      <c r="I33" s="6"/>
      <c r="J33" s="18">
        <f>SUM(J$9:$J32)/$F$7</f>
        <v>28.671953257605072</v>
      </c>
    </row>
    <row r="34" spans="1:10" hidden="1" outlineLevel="1" x14ac:dyDescent="0.25">
      <c r="A34" s="43"/>
      <c r="B34" s="8" t="s">
        <v>95</v>
      </c>
      <c r="C34" s="21">
        <f t="shared" si="21"/>
        <v>938.8</v>
      </c>
      <c r="D34" s="77"/>
      <c r="E34" s="6"/>
      <c r="F34" s="6"/>
      <c r="G34" s="6"/>
      <c r="H34" s="6"/>
      <c r="I34" s="6"/>
      <c r="J34" s="18">
        <f>SUM(J$9:$J33)/$F$7</f>
        <v>28.709064250690247</v>
      </c>
    </row>
    <row r="35" spans="1:10" collapsed="1" x14ac:dyDescent="0.25">
      <c r="A35" s="40"/>
      <c r="B35" s="40"/>
      <c r="C35" s="40"/>
      <c r="D35" s="40"/>
      <c r="E35" s="40"/>
      <c r="F35" s="40"/>
      <c r="G35" s="40"/>
      <c r="H35" s="40"/>
      <c r="I35" s="40"/>
      <c r="J35" s="40"/>
    </row>
    <row r="36" spans="1:10" ht="18.75" x14ac:dyDescent="0.3">
      <c r="A36" s="339"/>
      <c r="B36" s="339"/>
      <c r="C36" s="339"/>
      <c r="D36" s="339"/>
      <c r="E36" s="44" t="s">
        <v>54</v>
      </c>
      <c r="F36" s="42">
        <f>J36-H36</f>
        <v>772.59999999999991</v>
      </c>
      <c r="G36" s="40" t="s">
        <v>97</v>
      </c>
      <c r="H36" s="22">
        <f>$H$7</f>
        <v>166.2</v>
      </c>
      <c r="I36" s="40" t="s">
        <v>98</v>
      </c>
      <c r="J36" s="23">
        <f>$J$7</f>
        <v>938.8</v>
      </c>
    </row>
    <row r="37" spans="1:10" x14ac:dyDescent="0.25">
      <c r="A37" s="43"/>
      <c r="B37" s="43" t="s">
        <v>7</v>
      </c>
      <c r="C37" s="43" t="s">
        <v>47</v>
      </c>
      <c r="D37" s="43" t="s">
        <v>24</v>
      </c>
      <c r="E37" s="43" t="s">
        <v>49</v>
      </c>
      <c r="F37" s="43" t="s">
        <v>50</v>
      </c>
      <c r="G37" s="43" t="s">
        <v>50</v>
      </c>
      <c r="H37" s="43" t="s">
        <v>51</v>
      </c>
      <c r="I37" s="43" t="s">
        <v>52</v>
      </c>
      <c r="J37" s="16" t="s">
        <v>53</v>
      </c>
    </row>
    <row r="38" spans="1:10" x14ac:dyDescent="0.25">
      <c r="A38" s="43"/>
      <c r="B38" s="9" t="s">
        <v>96</v>
      </c>
      <c r="C38" s="12">
        <f>$H36</f>
        <v>166.2</v>
      </c>
      <c r="D38" s="12"/>
      <c r="E38" s="327">
        <f>IF(C39=C38,(C39-C38)/2, C39-C38)</f>
        <v>0.30000000000001137</v>
      </c>
      <c r="F38" s="327">
        <f t="shared" ref="F38" si="22">E38+D38</f>
        <v>0.30000000000001137</v>
      </c>
      <c r="G38" s="327">
        <f>IF(C39&gt;=J36,D39,0)</f>
        <v>0</v>
      </c>
      <c r="H38" s="13">
        <f>(G38+F38)/2</f>
        <v>0.15000000000000568</v>
      </c>
      <c r="I38" s="13">
        <f>E38</f>
        <v>0.30000000000001137</v>
      </c>
      <c r="J38" s="17">
        <f>H38*I38</f>
        <v>4.5000000000003412E-2</v>
      </c>
    </row>
    <row r="39" spans="1:10" x14ac:dyDescent="0.25">
      <c r="A39" s="43" t="s">
        <v>14</v>
      </c>
      <c r="B39" s="301" t="s">
        <v>431</v>
      </c>
      <c r="C39" s="301">
        <v>166.5</v>
      </c>
      <c r="D39" s="301">
        <v>3</v>
      </c>
      <c r="E39" s="24">
        <f t="shared" ref="E39:E44" si="23">IF(C40=0,"",(C40-C39)/2)</f>
        <v>13</v>
      </c>
      <c r="F39" s="24">
        <f>E39+D39</f>
        <v>16</v>
      </c>
      <c r="G39" s="24">
        <f>E39+D40</f>
        <v>16.3</v>
      </c>
      <c r="H39" s="24">
        <f>((G39+F39)/2)/2</f>
        <v>8.0749999999999993</v>
      </c>
      <c r="I39" s="24">
        <f>E39*2</f>
        <v>26</v>
      </c>
      <c r="J39" s="25">
        <f>H39*I39</f>
        <v>209.95</v>
      </c>
    </row>
    <row r="40" spans="1:10" x14ac:dyDescent="0.25">
      <c r="A40" s="43" t="s">
        <v>14</v>
      </c>
      <c r="B40" s="301" t="s">
        <v>71</v>
      </c>
      <c r="C40" s="301">
        <v>192.5</v>
      </c>
      <c r="D40" s="301">
        <v>3.3</v>
      </c>
      <c r="E40" s="24">
        <f t="shared" si="23"/>
        <v>12.850000000000009</v>
      </c>
      <c r="F40" s="24">
        <f>E40+D40</f>
        <v>16.150000000000009</v>
      </c>
      <c r="G40" s="24">
        <f t="shared" ref="G40:G46" si="24">E40+D41</f>
        <v>12.850000000000009</v>
      </c>
      <c r="H40" s="24">
        <f t="shared" ref="H40:H49" si="25">((G40+F40)/2)/2</f>
        <v>7.2500000000000044</v>
      </c>
      <c r="I40" s="24">
        <f t="shared" ref="I40:I49" si="26">E40*2</f>
        <v>25.700000000000017</v>
      </c>
      <c r="J40" s="25">
        <f t="shared" ref="J40:J49" si="27">H40*I40</f>
        <v>186.32500000000024</v>
      </c>
    </row>
    <row r="41" spans="1:10" x14ac:dyDescent="0.25">
      <c r="A41" s="43" t="s">
        <v>14</v>
      </c>
      <c r="B41" s="301" t="s">
        <v>432</v>
      </c>
      <c r="C41" s="302">
        <v>218.20000000000002</v>
      </c>
      <c r="D41" s="301">
        <v>0</v>
      </c>
      <c r="E41" s="24">
        <f t="shared" si="23"/>
        <v>8.4499999999999886</v>
      </c>
      <c r="F41" s="24">
        <f>E41+D41</f>
        <v>8.4499999999999886</v>
      </c>
      <c r="G41" s="24">
        <f t="shared" si="24"/>
        <v>8.4499999999999886</v>
      </c>
      <c r="H41" s="24">
        <f t="shared" si="25"/>
        <v>4.2249999999999943</v>
      </c>
      <c r="I41" s="24">
        <f t="shared" si="26"/>
        <v>16.899999999999977</v>
      </c>
      <c r="J41" s="25">
        <f t="shared" si="27"/>
        <v>71.402499999999804</v>
      </c>
    </row>
    <row r="42" spans="1:10" x14ac:dyDescent="0.25">
      <c r="A42" s="43" t="s">
        <v>14</v>
      </c>
      <c r="B42" s="301" t="s">
        <v>433</v>
      </c>
      <c r="C42" s="301">
        <v>235.1</v>
      </c>
      <c r="D42" s="301">
        <v>0</v>
      </c>
      <c r="E42" s="24">
        <f t="shared" si="23"/>
        <v>65.750000000000014</v>
      </c>
      <c r="F42" s="24">
        <f>E42+D42</f>
        <v>65.750000000000014</v>
      </c>
      <c r="G42" s="24">
        <f t="shared" si="24"/>
        <v>65.750000000000014</v>
      </c>
      <c r="H42" s="24">
        <f t="shared" si="25"/>
        <v>32.875000000000007</v>
      </c>
      <c r="I42" s="24">
        <f t="shared" si="26"/>
        <v>131.50000000000003</v>
      </c>
      <c r="J42" s="25">
        <f t="shared" si="27"/>
        <v>4323.0625000000018</v>
      </c>
    </row>
    <row r="43" spans="1:10" x14ac:dyDescent="0.25">
      <c r="A43" s="43" t="s">
        <v>14</v>
      </c>
      <c r="B43" s="301" t="s">
        <v>77</v>
      </c>
      <c r="C43" s="301">
        <v>366.6</v>
      </c>
      <c r="D43" s="301">
        <v>0</v>
      </c>
      <c r="E43" s="24">
        <f t="shared" si="23"/>
        <v>38.699999999999989</v>
      </c>
      <c r="F43" s="24">
        <f>E43+D43</f>
        <v>38.699999999999989</v>
      </c>
      <c r="G43" s="24">
        <f t="shared" si="24"/>
        <v>38.699999999999989</v>
      </c>
      <c r="H43" s="24">
        <f t="shared" si="25"/>
        <v>19.349999999999994</v>
      </c>
      <c r="I43" s="24">
        <f t="shared" si="26"/>
        <v>77.399999999999977</v>
      </c>
      <c r="J43" s="25">
        <f t="shared" si="27"/>
        <v>1497.6899999999991</v>
      </c>
    </row>
    <row r="44" spans="1:10" x14ac:dyDescent="0.25">
      <c r="A44" s="43" t="s">
        <v>14</v>
      </c>
      <c r="B44" s="301" t="s">
        <v>434</v>
      </c>
      <c r="C44" s="301">
        <v>444</v>
      </c>
      <c r="D44" s="301">
        <v>0</v>
      </c>
      <c r="E44" s="24">
        <f t="shared" si="23"/>
        <v>18.699999999999989</v>
      </c>
      <c r="F44" s="24">
        <f t="shared" ref="F44:F49" si="28">E44+D44</f>
        <v>18.699999999999989</v>
      </c>
      <c r="G44" s="24">
        <f t="shared" si="24"/>
        <v>23.599999999999987</v>
      </c>
      <c r="H44" s="24">
        <f t="shared" si="25"/>
        <v>10.574999999999994</v>
      </c>
      <c r="I44" s="24">
        <f t="shared" si="26"/>
        <v>37.399999999999977</v>
      </c>
      <c r="J44" s="25">
        <f t="shared" si="27"/>
        <v>395.50499999999954</v>
      </c>
    </row>
    <row r="45" spans="1:10" x14ac:dyDescent="0.25">
      <c r="A45" s="43" t="s">
        <v>14</v>
      </c>
      <c r="B45" s="301" t="s">
        <v>435</v>
      </c>
      <c r="C45" s="301">
        <v>481.4</v>
      </c>
      <c r="D45" s="301">
        <v>4.9000000000000004</v>
      </c>
      <c r="E45" s="24">
        <f>IF(C46=0,"",(C46-C45)/2)</f>
        <v>4.8500000000000227</v>
      </c>
      <c r="F45" s="24">
        <f t="shared" si="28"/>
        <v>9.7500000000000231</v>
      </c>
      <c r="G45" s="24">
        <f t="shared" si="24"/>
        <v>6.8500000000000227</v>
      </c>
      <c r="H45" s="24">
        <f t="shared" si="25"/>
        <v>4.150000000000011</v>
      </c>
      <c r="I45" s="24">
        <f t="shared" si="26"/>
        <v>9.7000000000000455</v>
      </c>
      <c r="J45" s="25">
        <f t="shared" si="27"/>
        <v>40.255000000000294</v>
      </c>
    </row>
    <row r="46" spans="1:10" x14ac:dyDescent="0.25">
      <c r="A46" s="43" t="s">
        <v>14</v>
      </c>
      <c r="B46" s="301" t="s">
        <v>80</v>
      </c>
      <c r="C46" s="301">
        <v>491.1</v>
      </c>
      <c r="D46" s="301">
        <v>2</v>
      </c>
      <c r="E46" s="24">
        <f t="shared" ref="E46" si="29">IF(C47=0,"",(C47-C46)/2)</f>
        <v>10.449999999999989</v>
      </c>
      <c r="F46" s="24">
        <f t="shared" si="28"/>
        <v>12.449999999999989</v>
      </c>
      <c r="G46" s="24">
        <f t="shared" si="24"/>
        <v>10.449999999999989</v>
      </c>
      <c r="H46" s="24">
        <f t="shared" si="25"/>
        <v>5.7249999999999943</v>
      </c>
      <c r="I46" s="24">
        <f t="shared" si="26"/>
        <v>20.899999999999977</v>
      </c>
      <c r="J46" s="25">
        <f t="shared" si="27"/>
        <v>119.65249999999975</v>
      </c>
    </row>
    <row r="47" spans="1:10" x14ac:dyDescent="0.25">
      <c r="A47" s="43" t="s">
        <v>14</v>
      </c>
      <c r="B47" s="301" t="s">
        <v>436</v>
      </c>
      <c r="C47" s="301">
        <v>512</v>
      </c>
      <c r="D47" s="301">
        <v>0</v>
      </c>
      <c r="E47" s="24">
        <f>IF(C48=0,"",(C48-C47)/2)</f>
        <v>36.449999999999989</v>
      </c>
      <c r="F47" s="24">
        <f t="shared" si="28"/>
        <v>36.449999999999989</v>
      </c>
      <c r="G47" s="24">
        <f>E47+D48</f>
        <v>44.449999999999989</v>
      </c>
      <c r="H47" s="24">
        <f t="shared" si="25"/>
        <v>20.224999999999994</v>
      </c>
      <c r="I47" s="24">
        <f t="shared" si="26"/>
        <v>72.899999999999977</v>
      </c>
      <c r="J47" s="25">
        <f t="shared" si="27"/>
        <v>1474.4024999999992</v>
      </c>
    </row>
    <row r="48" spans="1:10" x14ac:dyDescent="0.25">
      <c r="A48" s="43" t="s">
        <v>14</v>
      </c>
      <c r="B48" s="301" t="s">
        <v>443</v>
      </c>
      <c r="C48" s="301">
        <v>584.9</v>
      </c>
      <c r="D48" s="301">
        <v>8</v>
      </c>
      <c r="E48" s="24">
        <f t="shared" ref="E48:E49" si="30">IF(C49=0,"",(C49-C48)/2)</f>
        <v>40.199999999999989</v>
      </c>
      <c r="F48" s="24">
        <f t="shared" si="28"/>
        <v>48.199999999999989</v>
      </c>
      <c r="G48" s="24">
        <f t="shared" ref="G48:G49" si="31">E48+D49</f>
        <v>44.199999999999989</v>
      </c>
      <c r="H48" s="24">
        <f t="shared" si="25"/>
        <v>23.099999999999994</v>
      </c>
      <c r="I48" s="24">
        <f t="shared" si="26"/>
        <v>80.399999999999977</v>
      </c>
      <c r="J48" s="25">
        <f t="shared" si="27"/>
        <v>1857.2399999999991</v>
      </c>
    </row>
    <row r="49" spans="1:10" x14ac:dyDescent="0.25">
      <c r="A49" s="43" t="s">
        <v>14</v>
      </c>
      <c r="B49" s="301" t="s">
        <v>425</v>
      </c>
      <c r="C49" s="301">
        <v>665.3</v>
      </c>
      <c r="D49" s="301">
        <v>4</v>
      </c>
      <c r="E49" s="24">
        <f t="shared" si="30"/>
        <v>41.350000000000023</v>
      </c>
      <c r="F49" s="24">
        <f t="shared" si="28"/>
        <v>45.350000000000023</v>
      </c>
      <c r="G49" s="24">
        <f t="shared" si="31"/>
        <v>41.350000000000023</v>
      </c>
      <c r="H49" s="24">
        <f t="shared" si="25"/>
        <v>21.675000000000011</v>
      </c>
      <c r="I49" s="24">
        <f t="shared" si="26"/>
        <v>82.700000000000045</v>
      </c>
      <c r="J49" s="25">
        <f t="shared" si="27"/>
        <v>1792.5225000000019</v>
      </c>
    </row>
    <row r="50" spans="1:10" x14ac:dyDescent="0.25">
      <c r="A50" s="43" t="s">
        <v>14</v>
      </c>
      <c r="B50" s="301" t="s">
        <v>4</v>
      </c>
      <c r="C50" s="301">
        <v>748</v>
      </c>
      <c r="D50" s="301">
        <v>0</v>
      </c>
      <c r="E50" s="24">
        <f t="shared" ref="E50" si="32">IF(C51=0,"",(C51-C50)/2)</f>
        <v>30.5</v>
      </c>
      <c r="F50" s="24">
        <f t="shared" ref="F50" si="33">E50+D50</f>
        <v>30.5</v>
      </c>
      <c r="G50" s="24">
        <f t="shared" ref="G50" si="34">E50+D51</f>
        <v>30.5</v>
      </c>
      <c r="H50" s="24">
        <f t="shared" ref="H50" si="35">((G50+F50)/2)/2</f>
        <v>15.25</v>
      </c>
      <c r="I50" s="24">
        <f t="shared" ref="I50" si="36">E50*2</f>
        <v>61</v>
      </c>
      <c r="J50" s="25">
        <f t="shared" ref="J50" si="37">H50*I50</f>
        <v>930.25</v>
      </c>
    </row>
    <row r="51" spans="1:10" x14ac:dyDescent="0.25">
      <c r="A51" s="43" t="s">
        <v>14</v>
      </c>
      <c r="B51" s="301" t="s">
        <v>85</v>
      </c>
      <c r="C51" s="301">
        <v>809</v>
      </c>
      <c r="D51" s="301">
        <v>0</v>
      </c>
      <c r="E51" s="24">
        <f t="shared" ref="E51:E52" si="38">IF(C52=0,"",(C52-C51)/2)</f>
        <v>36.100000000000023</v>
      </c>
      <c r="F51" s="24">
        <f t="shared" ref="F51:F52" si="39">E51+D51</f>
        <v>36.100000000000023</v>
      </c>
      <c r="G51" s="24">
        <f t="shared" ref="G51:G52" si="40">E51+D52</f>
        <v>36.100000000000023</v>
      </c>
      <c r="H51" s="24">
        <f t="shared" ref="H51:H52" si="41">((G51+F51)/2)/2</f>
        <v>18.050000000000011</v>
      </c>
      <c r="I51" s="24">
        <f t="shared" ref="I51:I52" si="42">E51*2</f>
        <v>72.200000000000045</v>
      </c>
      <c r="J51" s="25">
        <f t="shared" ref="J51:J52" si="43">H51*I51</f>
        <v>1303.2100000000016</v>
      </c>
    </row>
    <row r="52" spans="1:10" x14ac:dyDescent="0.25">
      <c r="A52" s="43"/>
      <c r="B52" s="301" t="s">
        <v>429</v>
      </c>
      <c r="C52" s="301">
        <v>881.2</v>
      </c>
      <c r="D52" s="301">
        <v>0</v>
      </c>
      <c r="E52" s="24">
        <f t="shared" si="38"/>
        <v>28.799999999999955</v>
      </c>
      <c r="F52" s="24">
        <f t="shared" si="39"/>
        <v>28.799999999999955</v>
      </c>
      <c r="G52" s="24">
        <f t="shared" si="40"/>
        <v>63.099999999999952</v>
      </c>
      <c r="H52" s="24">
        <f t="shared" si="41"/>
        <v>22.974999999999977</v>
      </c>
      <c r="I52" s="24">
        <f t="shared" si="42"/>
        <v>57.599999999999909</v>
      </c>
      <c r="J52" s="25">
        <f t="shared" si="43"/>
        <v>1323.3599999999965</v>
      </c>
    </row>
    <row r="53" spans="1:10" x14ac:dyDescent="0.25">
      <c r="A53" s="43"/>
      <c r="B53" s="229" t="s">
        <v>437</v>
      </c>
      <c r="C53" s="304">
        <v>938.8</v>
      </c>
      <c r="D53" s="229">
        <v>34.299999999999997</v>
      </c>
      <c r="E53" s="13">
        <f t="shared" ref="E53" si="44">IF(C54=C53,(C54-C53)/2,C54-C53)</f>
        <v>0</v>
      </c>
      <c r="F53" s="13">
        <f t="shared" ref="F53" si="45">E53+D53</f>
        <v>34.299999999999997</v>
      </c>
      <c r="G53" s="13"/>
      <c r="H53" s="13">
        <f t="shared" ref="H53" si="46">(G53+F53)/2</f>
        <v>17.149999999999999</v>
      </c>
      <c r="I53" s="13">
        <f t="shared" ref="I53" si="47">E53</f>
        <v>0</v>
      </c>
      <c r="J53" s="17">
        <f t="shared" ref="J53" si="48">H53*I53</f>
        <v>0</v>
      </c>
    </row>
    <row r="54" spans="1:10" x14ac:dyDescent="0.25">
      <c r="A54" s="43"/>
      <c r="B54" s="8" t="s">
        <v>95</v>
      </c>
      <c r="C54" s="21">
        <f t="shared" ref="C54:C63" si="49">$J$36</f>
        <v>938.8</v>
      </c>
      <c r="D54" s="78"/>
      <c r="E54" s="6"/>
      <c r="F54" s="6"/>
      <c r="G54" s="6"/>
      <c r="H54" s="6"/>
      <c r="I54" s="6"/>
      <c r="J54" s="322">
        <f>SUM(J$38:$J53)/$F$36</f>
        <v>20.094321123479162</v>
      </c>
    </row>
    <row r="55" spans="1:10" hidden="1" outlineLevel="1" x14ac:dyDescent="0.25">
      <c r="A55" s="43"/>
      <c r="B55" s="8" t="s">
        <v>95</v>
      </c>
      <c r="C55" s="21">
        <f t="shared" si="49"/>
        <v>938.8</v>
      </c>
      <c r="D55" s="78"/>
      <c r="E55" s="6"/>
      <c r="F55" s="6"/>
      <c r="G55" s="6"/>
      <c r="H55" s="6"/>
      <c r="I55" s="6"/>
      <c r="J55" s="18">
        <f>SUM(J$38:$J54)/$F$36</f>
        <v>20.120329822836499</v>
      </c>
    </row>
    <row r="56" spans="1:10" hidden="1" outlineLevel="1" x14ac:dyDescent="0.25">
      <c r="A56" s="43"/>
      <c r="B56" s="8" t="s">
        <v>95</v>
      </c>
      <c r="C56" s="21">
        <f t="shared" si="49"/>
        <v>938.8</v>
      </c>
      <c r="D56" s="78"/>
      <c r="E56" s="6"/>
      <c r="F56" s="6"/>
      <c r="G56" s="6"/>
      <c r="H56" s="6"/>
      <c r="I56" s="6"/>
      <c r="J56" s="18">
        <f>SUM(J$38:$J55)/$F$36</f>
        <v>20.146372186055288</v>
      </c>
    </row>
    <row r="57" spans="1:10" hidden="1" outlineLevel="1" x14ac:dyDescent="0.25">
      <c r="A57" s="43"/>
      <c r="B57" s="8" t="s">
        <v>95</v>
      </c>
      <c r="C57" s="21">
        <f t="shared" si="49"/>
        <v>938.8</v>
      </c>
      <c r="D57" s="78"/>
      <c r="E57" s="6"/>
      <c r="F57" s="6"/>
      <c r="G57" s="6"/>
      <c r="H57" s="6"/>
      <c r="I57" s="6"/>
      <c r="J57" s="18">
        <f>SUM(J$38:$J56)/$F$36</f>
        <v>20.172448256707703</v>
      </c>
    </row>
    <row r="58" spans="1:10" hidden="1" outlineLevel="1" x14ac:dyDescent="0.25">
      <c r="A58" s="43"/>
      <c r="B58" s="8" t="s">
        <v>95</v>
      </c>
      <c r="C58" s="21">
        <f t="shared" si="49"/>
        <v>938.8</v>
      </c>
      <c r="D58" s="78"/>
      <c r="E58" s="6"/>
      <c r="F58" s="6"/>
      <c r="G58" s="6"/>
      <c r="H58" s="6"/>
      <c r="I58" s="6"/>
      <c r="J58" s="18">
        <f>SUM(J$38:$J57)/$F$36</f>
        <v>20.198558078422312</v>
      </c>
    </row>
    <row r="59" spans="1:10" hidden="1" outlineLevel="1" x14ac:dyDescent="0.25">
      <c r="A59" s="43"/>
      <c r="B59" s="8" t="s">
        <v>95</v>
      </c>
      <c r="C59" s="21">
        <f t="shared" si="49"/>
        <v>938.8</v>
      </c>
      <c r="D59" s="78"/>
      <c r="E59" s="6"/>
      <c r="F59" s="6"/>
      <c r="G59" s="6"/>
      <c r="H59" s="6"/>
      <c r="I59" s="6"/>
      <c r="J59" s="18">
        <f>SUM(J$38:$J58)/$F$36</f>
        <v>20.224701694884157</v>
      </c>
    </row>
    <row r="60" spans="1:10" hidden="1" outlineLevel="1" x14ac:dyDescent="0.25">
      <c r="A60" s="43"/>
      <c r="B60" s="8" t="s">
        <v>95</v>
      </c>
      <c r="C60" s="21">
        <f t="shared" si="49"/>
        <v>938.8</v>
      </c>
      <c r="D60" s="78"/>
      <c r="E60" s="6"/>
      <c r="F60" s="6"/>
      <c r="G60" s="6"/>
      <c r="H60" s="6"/>
      <c r="I60" s="6"/>
      <c r="J60" s="18">
        <f>SUM(J$38:$J59)/$F$36</f>
        <v>20.250879149834823</v>
      </c>
    </row>
    <row r="61" spans="1:10" hidden="1" outlineLevel="1" x14ac:dyDescent="0.25">
      <c r="A61" s="43"/>
      <c r="B61" s="8" t="s">
        <v>95</v>
      </c>
      <c r="C61" s="21">
        <f t="shared" si="49"/>
        <v>938.8</v>
      </c>
      <c r="D61" s="78"/>
      <c r="E61" s="6"/>
      <c r="F61" s="6"/>
      <c r="G61" s="6"/>
      <c r="H61" s="6"/>
      <c r="I61" s="6"/>
      <c r="J61" s="18">
        <f>SUM(J$38:$J60)/$F$36</f>
        <v>20.277090487072506</v>
      </c>
    </row>
    <row r="62" spans="1:10" hidden="1" outlineLevel="1" x14ac:dyDescent="0.25">
      <c r="A62" s="43"/>
      <c r="B62" s="8" t="s">
        <v>95</v>
      </c>
      <c r="C62" s="21">
        <f t="shared" si="49"/>
        <v>938.8</v>
      </c>
      <c r="D62" s="78"/>
      <c r="E62" s="6"/>
      <c r="F62" s="6"/>
      <c r="G62" s="6"/>
      <c r="H62" s="6"/>
      <c r="I62" s="6"/>
      <c r="J62" s="18">
        <f>SUM(J$38:$J61)/$F$36</f>
        <v>20.303335750452099</v>
      </c>
    </row>
    <row r="63" spans="1:10" hidden="1" outlineLevel="1" x14ac:dyDescent="0.25">
      <c r="A63" s="43"/>
      <c r="B63" s="8" t="s">
        <v>95</v>
      </c>
      <c r="C63" s="21">
        <f t="shared" si="49"/>
        <v>938.8</v>
      </c>
      <c r="D63" s="77"/>
      <c r="E63" s="6"/>
      <c r="F63" s="6"/>
      <c r="G63" s="6"/>
      <c r="H63" s="6"/>
      <c r="I63" s="6"/>
      <c r="J63" s="18">
        <f>SUM(J$38:$J62)/$F$36</f>
        <v>20.32961498388525</v>
      </c>
    </row>
    <row r="64" spans="1:10" collapsed="1" x14ac:dyDescent="0.25">
      <c r="A64" s="40"/>
      <c r="B64" s="40"/>
      <c r="C64" s="40"/>
      <c r="D64" s="40"/>
      <c r="E64" s="40"/>
      <c r="F64" s="40"/>
      <c r="G64" s="40"/>
      <c r="H64" s="40"/>
      <c r="I64" s="40"/>
      <c r="J64" s="40"/>
    </row>
    <row r="65" spans="1:10" ht="18.75" x14ac:dyDescent="0.3">
      <c r="A65" s="339"/>
      <c r="B65" s="339"/>
      <c r="C65" s="339"/>
      <c r="D65" s="339"/>
      <c r="E65" s="44" t="s">
        <v>54</v>
      </c>
      <c r="F65" s="42">
        <f>J65-H65</f>
        <v>772.59999999999991</v>
      </c>
      <c r="G65" s="40" t="s">
        <v>97</v>
      </c>
      <c r="H65" s="22">
        <f>$H$7</f>
        <v>166.2</v>
      </c>
      <c r="I65" s="40" t="s">
        <v>98</v>
      </c>
      <c r="J65" s="23">
        <f>$J$7</f>
        <v>938.8</v>
      </c>
    </row>
    <row r="66" spans="1:10" x14ac:dyDescent="0.25">
      <c r="A66" s="43"/>
      <c r="B66" s="43" t="s">
        <v>7</v>
      </c>
      <c r="C66" s="43" t="s">
        <v>47</v>
      </c>
      <c r="D66" s="43" t="s">
        <v>24</v>
      </c>
      <c r="E66" s="43" t="s">
        <v>49</v>
      </c>
      <c r="F66" s="43" t="s">
        <v>50</v>
      </c>
      <c r="G66" s="43" t="s">
        <v>50</v>
      </c>
      <c r="H66" s="43" t="s">
        <v>51</v>
      </c>
      <c r="I66" s="43" t="s">
        <v>52</v>
      </c>
      <c r="J66" s="16" t="s">
        <v>53</v>
      </c>
    </row>
    <row r="67" spans="1:10" x14ac:dyDescent="0.25">
      <c r="A67" s="43"/>
      <c r="B67" s="9" t="s">
        <v>96</v>
      </c>
      <c r="C67" s="12">
        <f>$H65</f>
        <v>166.2</v>
      </c>
      <c r="D67" s="12"/>
      <c r="E67" s="327">
        <f>IF(C68=C67,(C68-C67)/2, C68-C67)</f>
        <v>0</v>
      </c>
      <c r="F67" s="327">
        <f t="shared" ref="F67" si="50">E67+D67</f>
        <v>0</v>
      </c>
      <c r="G67" s="327">
        <f>IF(C68&gt;=J65,D68,0)</f>
        <v>0</v>
      </c>
      <c r="H67" s="13">
        <f>(G67+F67)/2</f>
        <v>0</v>
      </c>
      <c r="I67" s="13">
        <f>E67</f>
        <v>0</v>
      </c>
      <c r="J67" s="17">
        <f>H67*I67</f>
        <v>0</v>
      </c>
    </row>
    <row r="68" spans="1:10" x14ac:dyDescent="0.25">
      <c r="A68" s="43" t="s">
        <v>16</v>
      </c>
      <c r="B68" s="52" t="s">
        <v>15</v>
      </c>
      <c r="C68" s="52">
        <v>166.2</v>
      </c>
      <c r="D68" s="52">
        <v>16</v>
      </c>
      <c r="E68" s="24">
        <f t="shared" ref="E68:E71" si="51">IF(C69=0,"",(C69-C68)/2)</f>
        <v>172</v>
      </c>
      <c r="F68" s="24">
        <f>E68+D68</f>
        <v>188</v>
      </c>
      <c r="G68" s="24">
        <f>E68+D69</f>
        <v>172</v>
      </c>
      <c r="H68" s="24">
        <f>((G68+F68)/2)/2</f>
        <v>90</v>
      </c>
      <c r="I68" s="24">
        <f>E68*2</f>
        <v>344</v>
      </c>
      <c r="J68" s="25">
        <f>H68*I68</f>
        <v>30960</v>
      </c>
    </row>
    <row r="69" spans="1:10" x14ac:dyDescent="0.25">
      <c r="A69" s="43" t="s">
        <v>16</v>
      </c>
      <c r="B69" s="52" t="s">
        <v>5</v>
      </c>
      <c r="C69" s="52">
        <v>510.2</v>
      </c>
      <c r="D69" s="52">
        <v>0</v>
      </c>
      <c r="E69" s="24">
        <f t="shared" si="51"/>
        <v>0</v>
      </c>
      <c r="F69" s="24">
        <f>E69+D69</f>
        <v>0</v>
      </c>
      <c r="G69" s="24">
        <f t="shared" ref="G69:G71" si="52">E69+D70</f>
        <v>0</v>
      </c>
      <c r="H69" s="24">
        <f t="shared" ref="H69:H71" si="53">((G69+F69)/2)/2</f>
        <v>0</v>
      </c>
      <c r="I69" s="24">
        <f t="shared" ref="I69:I71" si="54">E69*2</f>
        <v>0</v>
      </c>
      <c r="J69" s="25">
        <f t="shared" ref="J69:J71" si="55">H69*I69</f>
        <v>0</v>
      </c>
    </row>
    <row r="70" spans="1:10" x14ac:dyDescent="0.25">
      <c r="A70" s="43" t="s">
        <v>16</v>
      </c>
      <c r="B70" s="52" t="s">
        <v>5</v>
      </c>
      <c r="C70" s="52">
        <v>510.2</v>
      </c>
      <c r="D70" s="52">
        <v>0</v>
      </c>
      <c r="E70" s="24">
        <f t="shared" si="51"/>
        <v>105.50000000000003</v>
      </c>
      <c r="F70" s="24">
        <f>E70+D70</f>
        <v>105.50000000000003</v>
      </c>
      <c r="G70" s="24">
        <f t="shared" si="52"/>
        <v>105.50000000000003</v>
      </c>
      <c r="H70" s="24">
        <f t="shared" si="53"/>
        <v>52.750000000000014</v>
      </c>
      <c r="I70" s="24">
        <f t="shared" si="54"/>
        <v>211.00000000000006</v>
      </c>
      <c r="J70" s="25">
        <f t="shared" si="55"/>
        <v>11130.250000000005</v>
      </c>
    </row>
    <row r="71" spans="1:10" x14ac:dyDescent="0.25">
      <c r="A71" s="43" t="s">
        <v>16</v>
      </c>
      <c r="B71" s="52" t="s">
        <v>4</v>
      </c>
      <c r="C71" s="52">
        <v>721.2</v>
      </c>
      <c r="D71" s="52">
        <v>0</v>
      </c>
      <c r="E71" s="24">
        <f t="shared" si="51"/>
        <v>80</v>
      </c>
      <c r="F71" s="24">
        <f>E71+D71</f>
        <v>80</v>
      </c>
      <c r="G71" s="24">
        <f t="shared" si="52"/>
        <v>80</v>
      </c>
      <c r="H71" s="24">
        <f t="shared" si="53"/>
        <v>40</v>
      </c>
      <c r="I71" s="24">
        <f t="shared" si="54"/>
        <v>160</v>
      </c>
      <c r="J71" s="25">
        <f t="shared" si="55"/>
        <v>6400</v>
      </c>
    </row>
    <row r="72" spans="1:10" x14ac:dyDescent="0.25">
      <c r="A72" s="43" t="s">
        <v>16</v>
      </c>
      <c r="B72" s="52" t="s">
        <v>10</v>
      </c>
      <c r="C72" s="52">
        <v>881.2</v>
      </c>
      <c r="D72" s="52">
        <v>0</v>
      </c>
      <c r="E72" s="24">
        <f t="shared" ref="E72" si="56">IF(C73=0,"",(C73-C72)/2)</f>
        <v>0</v>
      </c>
      <c r="F72" s="24">
        <f t="shared" ref="F72:F73" si="57">E72+D72</f>
        <v>0</v>
      </c>
      <c r="G72" s="24">
        <f t="shared" ref="G72" si="58">E72+D73</f>
        <v>0</v>
      </c>
      <c r="H72" s="24">
        <f t="shared" ref="H72" si="59">((G72+F72)/2)/2</f>
        <v>0</v>
      </c>
      <c r="I72" s="24">
        <f t="shared" ref="I72" si="60">E72*2</f>
        <v>0</v>
      </c>
      <c r="J72" s="25">
        <f t="shared" ref="J72:J73" si="61">H72*I72</f>
        <v>0</v>
      </c>
    </row>
    <row r="73" spans="1:10" x14ac:dyDescent="0.25">
      <c r="A73" s="43" t="s">
        <v>16</v>
      </c>
      <c r="B73" s="52" t="s">
        <v>10</v>
      </c>
      <c r="C73" s="52">
        <v>881.2</v>
      </c>
      <c r="D73" s="52">
        <v>0</v>
      </c>
      <c r="E73" s="13">
        <f t="shared" ref="E73" si="62">IF(C74=C73,(C74-C73)/2,C74-C73)</f>
        <v>57.599999999999909</v>
      </c>
      <c r="F73" s="13">
        <f t="shared" si="57"/>
        <v>57.599999999999909</v>
      </c>
      <c r="G73" s="13"/>
      <c r="H73" s="13">
        <f t="shared" ref="H73" si="63">(G73+F73)/2</f>
        <v>28.799999999999955</v>
      </c>
      <c r="I73" s="13">
        <f t="shared" ref="I73" si="64">E73</f>
        <v>57.599999999999909</v>
      </c>
      <c r="J73" s="17">
        <f t="shared" si="61"/>
        <v>1658.8799999999947</v>
      </c>
    </row>
    <row r="74" spans="1:10" x14ac:dyDescent="0.25">
      <c r="A74" s="43" t="s">
        <v>16</v>
      </c>
      <c r="B74" s="8" t="s">
        <v>95</v>
      </c>
      <c r="C74" s="21">
        <f t="shared" ref="C74" si="65">$J$65</f>
        <v>938.8</v>
      </c>
      <c r="D74" s="52"/>
      <c r="E74" s="6"/>
      <c r="F74" s="6"/>
      <c r="G74" s="6"/>
      <c r="H74" s="6"/>
      <c r="I74" s="6"/>
      <c r="J74" s="322">
        <f>SUM(J$67:$J73)/$F$65</f>
        <v>64.909565104840809</v>
      </c>
    </row>
    <row r="75" spans="1:10" hidden="1" outlineLevel="1" x14ac:dyDescent="0.25">
      <c r="A75" s="43"/>
      <c r="B75" s="8"/>
      <c r="C75" s="21"/>
      <c r="D75" s="52"/>
      <c r="E75" s="6"/>
      <c r="F75" s="6"/>
      <c r="G75" s="6"/>
      <c r="H75" s="6"/>
      <c r="I75" s="6"/>
      <c r="J75" s="18"/>
    </row>
    <row r="76" spans="1:10" hidden="1" outlineLevel="1" x14ac:dyDescent="0.25">
      <c r="A76" s="43"/>
      <c r="B76" s="8"/>
      <c r="C76" s="21"/>
      <c r="D76" s="52"/>
      <c r="E76" s="6"/>
      <c r="F76" s="6"/>
      <c r="G76" s="6"/>
      <c r="H76" s="6"/>
      <c r="I76" s="6"/>
      <c r="J76" s="18"/>
    </row>
    <row r="77" spans="1:10" hidden="1" outlineLevel="1" x14ac:dyDescent="0.25">
      <c r="A77" s="43"/>
      <c r="B77" s="8"/>
      <c r="C77" s="21"/>
      <c r="D77" s="52"/>
      <c r="E77" s="6"/>
      <c r="F77" s="6"/>
      <c r="G77" s="6"/>
      <c r="H77" s="6"/>
      <c r="I77" s="6"/>
      <c r="J77" s="18"/>
    </row>
    <row r="78" spans="1:10" hidden="1" outlineLevel="1" x14ac:dyDescent="0.25">
      <c r="A78" s="43"/>
      <c r="B78" s="8"/>
      <c r="C78" s="21"/>
      <c r="D78" s="52"/>
      <c r="E78" s="6"/>
      <c r="F78" s="6"/>
      <c r="G78" s="6"/>
      <c r="H78" s="6"/>
      <c r="I78" s="6"/>
      <c r="J78" s="18"/>
    </row>
    <row r="79" spans="1:10" hidden="1" outlineLevel="1" x14ac:dyDescent="0.25">
      <c r="A79" s="43"/>
      <c r="B79" s="8"/>
      <c r="C79" s="21"/>
      <c r="D79" s="52"/>
      <c r="E79" s="6"/>
      <c r="F79" s="6"/>
      <c r="G79" s="6"/>
      <c r="H79" s="6"/>
      <c r="I79" s="6"/>
      <c r="J79" s="18"/>
    </row>
    <row r="80" spans="1:10" hidden="1" outlineLevel="1" x14ac:dyDescent="0.25">
      <c r="A80" s="43"/>
      <c r="B80" s="8"/>
      <c r="C80" s="21"/>
      <c r="D80" s="52"/>
      <c r="E80" s="6"/>
      <c r="F80" s="6"/>
      <c r="G80" s="6"/>
      <c r="H80" s="6"/>
      <c r="I80" s="6"/>
      <c r="J80" s="18"/>
    </row>
    <row r="81" spans="1:10" hidden="1" outlineLevel="1" x14ac:dyDescent="0.25">
      <c r="A81" s="43"/>
      <c r="B81" s="8"/>
      <c r="C81" s="21"/>
      <c r="D81" s="52"/>
      <c r="E81" s="6"/>
      <c r="F81" s="6"/>
      <c r="G81" s="6"/>
      <c r="H81" s="6"/>
      <c r="I81" s="6"/>
      <c r="J81" s="18"/>
    </row>
    <row r="82" spans="1:10" hidden="1" outlineLevel="1" x14ac:dyDescent="0.25">
      <c r="A82" s="43"/>
      <c r="B82" s="8"/>
      <c r="C82" s="21"/>
      <c r="D82" s="52"/>
      <c r="E82" s="6"/>
      <c r="F82" s="6"/>
      <c r="G82" s="6"/>
      <c r="H82" s="6"/>
      <c r="I82" s="6"/>
      <c r="J82" s="18"/>
    </row>
    <row r="83" spans="1:10" hidden="1" outlineLevel="1" x14ac:dyDescent="0.25">
      <c r="A83" s="43"/>
      <c r="B83" s="8"/>
      <c r="C83" s="21"/>
      <c r="D83" s="52"/>
      <c r="E83" s="6"/>
      <c r="F83" s="6"/>
      <c r="G83" s="6"/>
      <c r="H83" s="6"/>
      <c r="I83" s="6"/>
      <c r="J83" s="18"/>
    </row>
    <row r="84" spans="1:10" hidden="1" outlineLevel="1" x14ac:dyDescent="0.25">
      <c r="A84" s="43"/>
      <c r="B84" s="8"/>
      <c r="C84" s="21"/>
      <c r="D84" s="52"/>
      <c r="E84" s="6"/>
      <c r="F84" s="6"/>
      <c r="G84" s="6"/>
      <c r="H84" s="6"/>
      <c r="I84" s="6"/>
      <c r="J84" s="18"/>
    </row>
    <row r="85" spans="1:10" hidden="1" outlineLevel="1" x14ac:dyDescent="0.25">
      <c r="A85" s="43"/>
      <c r="B85" s="8"/>
      <c r="C85" s="21"/>
      <c r="D85" s="52"/>
      <c r="E85" s="6"/>
      <c r="F85" s="6"/>
      <c r="G85" s="6"/>
      <c r="H85" s="6"/>
      <c r="I85" s="6"/>
      <c r="J85" s="18"/>
    </row>
    <row r="86" spans="1:10" hidden="1" outlineLevel="1" x14ac:dyDescent="0.25">
      <c r="A86" s="43"/>
      <c r="B86" s="8"/>
      <c r="C86" s="21"/>
      <c r="D86" s="52"/>
      <c r="E86" s="6"/>
      <c r="F86" s="6"/>
      <c r="G86" s="6"/>
      <c r="H86" s="6"/>
      <c r="I86" s="6"/>
      <c r="J86" s="18"/>
    </row>
    <row r="87" spans="1:10" hidden="1" outlineLevel="1" x14ac:dyDescent="0.25">
      <c r="A87" s="43"/>
      <c r="B87" s="8"/>
      <c r="C87" s="21"/>
      <c r="D87" s="52"/>
      <c r="E87" s="6"/>
      <c r="F87" s="6"/>
      <c r="G87" s="6"/>
      <c r="H87" s="6"/>
      <c r="I87" s="6"/>
      <c r="J87" s="18"/>
    </row>
    <row r="88" spans="1:10" hidden="1" outlineLevel="1" x14ac:dyDescent="0.25">
      <c r="A88" s="43"/>
      <c r="B88" s="8"/>
      <c r="C88" s="21"/>
      <c r="D88" s="52"/>
      <c r="E88" s="6"/>
      <c r="F88" s="6"/>
      <c r="G88" s="6"/>
      <c r="H88" s="6"/>
      <c r="I88" s="6"/>
      <c r="J88" s="18"/>
    </row>
    <row r="89" spans="1:10" hidden="1" outlineLevel="1" x14ac:dyDescent="0.25">
      <c r="A89" s="43"/>
      <c r="B89" s="8"/>
      <c r="C89" s="21"/>
      <c r="D89" s="52"/>
      <c r="E89" s="6"/>
      <c r="F89" s="6"/>
      <c r="G89" s="6"/>
      <c r="H89" s="6"/>
      <c r="I89" s="6"/>
      <c r="J89" s="18"/>
    </row>
    <row r="90" spans="1:10" hidden="1" outlineLevel="1" x14ac:dyDescent="0.25">
      <c r="A90" s="43"/>
      <c r="B90" s="8"/>
      <c r="C90" s="21"/>
      <c r="D90" s="52"/>
      <c r="E90" s="6"/>
      <c r="F90" s="6"/>
      <c r="G90" s="6"/>
      <c r="H90" s="6"/>
      <c r="I90" s="6"/>
      <c r="J90" s="18"/>
    </row>
    <row r="91" spans="1:10" hidden="1" outlineLevel="1" x14ac:dyDescent="0.25">
      <c r="A91" s="43"/>
      <c r="B91" s="8"/>
      <c r="C91" s="21"/>
      <c r="D91" s="52"/>
      <c r="E91" s="6"/>
      <c r="F91" s="6"/>
      <c r="G91" s="6"/>
      <c r="H91" s="6"/>
      <c r="I91" s="6"/>
      <c r="J91" s="18"/>
    </row>
    <row r="92" spans="1:10" hidden="1" outlineLevel="1" x14ac:dyDescent="0.25">
      <c r="A92" s="43"/>
      <c r="B92" s="8"/>
      <c r="C92" s="21"/>
      <c r="D92" s="40"/>
      <c r="E92" s="6"/>
      <c r="F92" s="6"/>
      <c r="G92" s="6"/>
      <c r="H92" s="6"/>
      <c r="I92" s="6"/>
      <c r="J92" s="18"/>
    </row>
    <row r="93" spans="1:10" collapsed="1" x14ac:dyDescent="0.25">
      <c r="A93" s="40"/>
      <c r="B93" s="40"/>
      <c r="C93" s="40"/>
      <c r="D93" s="40"/>
      <c r="E93" s="40"/>
      <c r="F93" s="40"/>
      <c r="G93" s="40"/>
      <c r="H93" s="40"/>
      <c r="I93" s="40"/>
      <c r="J93" s="40"/>
    </row>
    <row r="94" spans="1:10" ht="18.75" x14ac:dyDescent="0.3">
      <c r="A94" s="339"/>
      <c r="B94" s="339"/>
      <c r="C94" s="339"/>
      <c r="D94" s="339"/>
      <c r="E94" s="44" t="s">
        <v>54</v>
      </c>
      <c r="F94" s="42">
        <f>J94-H94</f>
        <v>772.59999999999991</v>
      </c>
      <c r="G94" s="40" t="s">
        <v>97</v>
      </c>
      <c r="H94" s="22">
        <f>$H$7</f>
        <v>166.2</v>
      </c>
      <c r="I94" s="40" t="s">
        <v>98</v>
      </c>
      <c r="J94" s="23">
        <f>$J$7</f>
        <v>938.8</v>
      </c>
    </row>
    <row r="95" spans="1:10" x14ac:dyDescent="0.25">
      <c r="A95" s="43"/>
      <c r="B95" s="43" t="s">
        <v>7</v>
      </c>
      <c r="C95" s="43" t="s">
        <v>47</v>
      </c>
      <c r="D95" s="43" t="s">
        <v>24</v>
      </c>
      <c r="E95" s="43" t="s">
        <v>49</v>
      </c>
      <c r="F95" s="43" t="s">
        <v>50</v>
      </c>
      <c r="G95" s="43" t="s">
        <v>50</v>
      </c>
      <c r="H95" s="43" t="s">
        <v>51</v>
      </c>
      <c r="I95" s="43" t="s">
        <v>52</v>
      </c>
      <c r="J95" s="16" t="s">
        <v>53</v>
      </c>
    </row>
    <row r="96" spans="1:10" x14ac:dyDescent="0.25">
      <c r="A96" s="43"/>
      <c r="B96" s="9" t="s">
        <v>96</v>
      </c>
      <c r="C96" s="12">
        <f>$H94</f>
        <v>166.2</v>
      </c>
      <c r="D96" s="12"/>
      <c r="E96" s="327">
        <f>IF(C97=C96,(C97-C96)/2, C97-C96)</f>
        <v>0</v>
      </c>
      <c r="F96" s="327">
        <f t="shared" ref="F96" si="66">E96+D96</f>
        <v>0</v>
      </c>
      <c r="G96" s="327">
        <f>IF(C97&gt;=J94,D97,0)</f>
        <v>0</v>
      </c>
      <c r="H96" s="13">
        <f>(G96+F96)/2</f>
        <v>0</v>
      </c>
      <c r="I96" s="13">
        <f>E96</f>
        <v>0</v>
      </c>
      <c r="J96" s="17">
        <f>H96*I96</f>
        <v>0</v>
      </c>
    </row>
    <row r="97" spans="1:10" x14ac:dyDescent="0.25">
      <c r="A97" s="43" t="s">
        <v>21</v>
      </c>
      <c r="B97" s="54" t="s">
        <v>15</v>
      </c>
      <c r="C97" s="55">
        <v>166.2</v>
      </c>
      <c r="D97" s="54">
        <v>16</v>
      </c>
      <c r="E97" s="24">
        <f t="shared" ref="E97:E99" si="67">IF(C98=0,"",(C98-C97)/2)</f>
        <v>117</v>
      </c>
      <c r="F97" s="24">
        <f>E97+D97</f>
        <v>133</v>
      </c>
      <c r="G97" s="24">
        <f>E97+D98</f>
        <v>157</v>
      </c>
      <c r="H97" s="24">
        <f>((G97+F97)/2)/2</f>
        <v>72.5</v>
      </c>
      <c r="I97" s="24">
        <f>E97*2</f>
        <v>234</v>
      </c>
      <c r="J97" s="25">
        <f>H97*I97</f>
        <v>16965</v>
      </c>
    </row>
    <row r="98" spans="1:10" x14ac:dyDescent="0.25">
      <c r="A98" s="43" t="s">
        <v>21</v>
      </c>
      <c r="B98" s="53" t="s">
        <v>46</v>
      </c>
      <c r="C98" s="53">
        <v>400.2</v>
      </c>
      <c r="D98" s="54">
        <v>40</v>
      </c>
      <c r="E98" s="24">
        <f t="shared" si="67"/>
        <v>249.65</v>
      </c>
      <c r="F98" s="24">
        <f>E98+D98</f>
        <v>289.64999999999998</v>
      </c>
      <c r="G98" s="24">
        <f t="shared" ref="G98:G99" si="68">E98+D99</f>
        <v>467.65</v>
      </c>
      <c r="H98" s="24">
        <f t="shared" ref="H98:H99" si="69">((G98+F98)/2)/2</f>
        <v>189.32499999999999</v>
      </c>
      <c r="I98" s="24">
        <f t="shared" ref="I98:I99" si="70">E98*2</f>
        <v>499.3</v>
      </c>
      <c r="J98" s="25">
        <f t="shared" ref="J98:J100" si="71">H98*I98</f>
        <v>94529.972500000003</v>
      </c>
    </row>
    <row r="99" spans="1:10" x14ac:dyDescent="0.25">
      <c r="A99" s="43" t="s">
        <v>21</v>
      </c>
      <c r="B99" s="53" t="s">
        <v>100</v>
      </c>
      <c r="C99" s="53">
        <v>899.5</v>
      </c>
      <c r="D99" s="53">
        <v>218</v>
      </c>
      <c r="E99" s="24">
        <f t="shared" si="67"/>
        <v>19.649999999999977</v>
      </c>
      <c r="F99" s="24">
        <f>E99+D99</f>
        <v>237.64999999999998</v>
      </c>
      <c r="G99" s="24">
        <f t="shared" si="68"/>
        <v>311.64999999999998</v>
      </c>
      <c r="H99" s="24">
        <f t="shared" si="69"/>
        <v>137.32499999999999</v>
      </c>
      <c r="I99" s="24">
        <f t="shared" si="70"/>
        <v>39.299999999999955</v>
      </c>
      <c r="J99" s="25">
        <f t="shared" si="71"/>
        <v>5396.8724999999931</v>
      </c>
    </row>
    <row r="100" spans="1:10" x14ac:dyDescent="0.25">
      <c r="A100" s="43" t="s">
        <v>21</v>
      </c>
      <c r="B100" s="53" t="s">
        <v>32</v>
      </c>
      <c r="C100" s="53">
        <v>938.8</v>
      </c>
      <c r="D100" s="54">
        <v>292</v>
      </c>
      <c r="E100" s="13">
        <f t="shared" ref="E100" si="72">IF(C101=C100,(C101-C100)/2,C101-C100)</f>
        <v>0</v>
      </c>
      <c r="F100" s="13">
        <f t="shared" ref="F100" si="73">E100+D100</f>
        <v>292</v>
      </c>
      <c r="G100" s="13"/>
      <c r="H100" s="13">
        <f t="shared" ref="H100" si="74">(G100+F100)/2</f>
        <v>146</v>
      </c>
      <c r="I100" s="13">
        <f t="shared" ref="I100" si="75">E100</f>
        <v>0</v>
      </c>
      <c r="J100" s="17">
        <f t="shared" si="71"/>
        <v>0</v>
      </c>
    </row>
    <row r="101" spans="1:10" x14ac:dyDescent="0.25">
      <c r="A101" s="43" t="s">
        <v>21</v>
      </c>
      <c r="B101" s="8" t="s">
        <v>95</v>
      </c>
      <c r="C101" s="21">
        <f t="shared" ref="C101" si="76">$J$94</f>
        <v>938.8</v>
      </c>
      <c r="D101" s="53"/>
      <c r="E101" s="6"/>
      <c r="F101" s="6"/>
      <c r="G101" s="6"/>
      <c r="H101" s="6"/>
      <c r="I101" s="6"/>
      <c r="J101" s="322">
        <f>SUM(J$96:$J100)/$F$94</f>
        <v>151.29671887134353</v>
      </c>
    </row>
    <row r="102" spans="1:10" hidden="1" outlineLevel="1" x14ac:dyDescent="0.25">
      <c r="A102" s="43"/>
      <c r="B102" s="8"/>
      <c r="C102" s="21"/>
      <c r="D102" s="53"/>
      <c r="E102" s="6"/>
      <c r="F102" s="6"/>
      <c r="G102" s="6"/>
      <c r="H102" s="6"/>
      <c r="I102" s="6"/>
      <c r="J102" s="18"/>
    </row>
    <row r="103" spans="1:10" hidden="1" outlineLevel="1" x14ac:dyDescent="0.25">
      <c r="A103" s="43"/>
      <c r="B103" s="8"/>
      <c r="C103" s="21"/>
      <c r="D103" s="53"/>
      <c r="E103" s="6"/>
      <c r="F103" s="6"/>
      <c r="G103" s="6"/>
      <c r="H103" s="6"/>
      <c r="I103" s="6"/>
      <c r="J103" s="18"/>
    </row>
    <row r="104" spans="1:10" hidden="1" outlineLevel="1" x14ac:dyDescent="0.25">
      <c r="A104" s="43"/>
      <c r="B104" s="8"/>
      <c r="C104" s="21"/>
      <c r="D104" s="53"/>
      <c r="E104" s="6"/>
      <c r="F104" s="6"/>
      <c r="G104" s="6"/>
      <c r="H104" s="6"/>
      <c r="I104" s="6"/>
      <c r="J104" s="18"/>
    </row>
    <row r="105" spans="1:10" hidden="1" outlineLevel="1" x14ac:dyDescent="0.25">
      <c r="A105" s="43"/>
      <c r="B105" s="8"/>
      <c r="C105" s="21"/>
      <c r="D105" s="53"/>
      <c r="E105" s="6"/>
      <c r="F105" s="6"/>
      <c r="G105" s="6"/>
      <c r="H105" s="6"/>
      <c r="I105" s="6"/>
      <c r="J105" s="18"/>
    </row>
    <row r="106" spans="1:10" hidden="1" outlineLevel="1" x14ac:dyDescent="0.25">
      <c r="A106" s="43"/>
      <c r="B106" s="8"/>
      <c r="C106" s="21"/>
      <c r="D106" s="53"/>
      <c r="E106" s="6"/>
      <c r="F106" s="6"/>
      <c r="G106" s="6"/>
      <c r="H106" s="6"/>
      <c r="I106" s="6"/>
      <c r="J106" s="18"/>
    </row>
    <row r="107" spans="1:10" hidden="1" outlineLevel="1" x14ac:dyDescent="0.25">
      <c r="A107" s="43"/>
      <c r="B107" s="8"/>
      <c r="C107" s="21"/>
      <c r="D107" s="53"/>
      <c r="E107" s="6"/>
      <c r="F107" s="6"/>
      <c r="G107" s="6"/>
      <c r="H107" s="6"/>
      <c r="I107" s="6"/>
      <c r="J107" s="18"/>
    </row>
    <row r="108" spans="1:10" hidden="1" outlineLevel="1" x14ac:dyDescent="0.25">
      <c r="A108" s="43"/>
      <c r="B108" s="8"/>
      <c r="C108" s="21"/>
      <c r="D108" s="53"/>
      <c r="E108" s="6"/>
      <c r="F108" s="6"/>
      <c r="G108" s="6"/>
      <c r="H108" s="6"/>
      <c r="I108" s="6"/>
      <c r="J108" s="18"/>
    </row>
    <row r="109" spans="1:10" hidden="1" outlineLevel="1" x14ac:dyDescent="0.25">
      <c r="A109" s="43"/>
      <c r="B109" s="8"/>
      <c r="C109" s="21"/>
      <c r="D109" s="53"/>
      <c r="E109" s="6"/>
      <c r="F109" s="6"/>
      <c r="G109" s="6"/>
      <c r="H109" s="6"/>
      <c r="I109" s="6"/>
      <c r="J109" s="18"/>
    </row>
    <row r="110" spans="1:10" hidden="1" outlineLevel="1" x14ac:dyDescent="0.25">
      <c r="A110" s="43"/>
      <c r="B110" s="8"/>
      <c r="C110" s="21"/>
      <c r="D110" s="53"/>
      <c r="E110" s="6"/>
      <c r="F110" s="6"/>
      <c r="G110" s="6"/>
      <c r="H110" s="6"/>
      <c r="I110" s="6"/>
      <c r="J110" s="18"/>
    </row>
    <row r="111" spans="1:10" hidden="1" outlineLevel="1" x14ac:dyDescent="0.25">
      <c r="A111" s="43"/>
      <c r="B111" s="8"/>
      <c r="C111" s="21"/>
      <c r="D111" s="53"/>
      <c r="E111" s="6"/>
      <c r="F111" s="6"/>
      <c r="G111" s="6"/>
      <c r="H111" s="6"/>
      <c r="I111" s="6"/>
      <c r="J111" s="18"/>
    </row>
    <row r="112" spans="1:10" hidden="1" outlineLevel="1" x14ac:dyDescent="0.25">
      <c r="A112" s="43"/>
      <c r="B112" s="8"/>
      <c r="C112" s="21"/>
      <c r="D112" s="53"/>
      <c r="E112" s="6"/>
      <c r="F112" s="6"/>
      <c r="G112" s="6"/>
      <c r="H112" s="6"/>
      <c r="I112" s="6"/>
      <c r="J112" s="18"/>
    </row>
    <row r="113" spans="1:10" hidden="1" outlineLevel="1" x14ac:dyDescent="0.25">
      <c r="A113" s="43"/>
      <c r="B113" s="8"/>
      <c r="C113" s="21"/>
      <c r="D113" s="53"/>
      <c r="E113" s="6"/>
      <c r="F113" s="6"/>
      <c r="G113" s="6"/>
      <c r="H113" s="6"/>
      <c r="I113" s="6"/>
      <c r="J113" s="18"/>
    </row>
    <row r="114" spans="1:10" hidden="1" outlineLevel="1" x14ac:dyDescent="0.25">
      <c r="A114" s="43"/>
      <c r="B114" s="8"/>
      <c r="C114" s="21"/>
      <c r="D114" s="53"/>
      <c r="E114" s="6"/>
      <c r="F114" s="6"/>
      <c r="G114" s="6"/>
      <c r="H114" s="6"/>
      <c r="I114" s="6"/>
      <c r="J114" s="18"/>
    </row>
    <row r="115" spans="1:10" hidden="1" outlineLevel="1" x14ac:dyDescent="0.25">
      <c r="A115" s="43"/>
      <c r="B115" s="8"/>
      <c r="C115" s="21"/>
      <c r="D115" s="53"/>
      <c r="E115" s="6"/>
      <c r="F115" s="6"/>
      <c r="G115" s="6"/>
      <c r="H115" s="6"/>
      <c r="I115" s="6"/>
      <c r="J115" s="18"/>
    </row>
    <row r="116" spans="1:10" hidden="1" outlineLevel="1" x14ac:dyDescent="0.25">
      <c r="A116" s="43"/>
      <c r="B116" s="8"/>
      <c r="C116" s="21"/>
      <c r="D116" s="53"/>
      <c r="E116" s="6"/>
      <c r="F116" s="6"/>
      <c r="G116" s="6"/>
      <c r="H116" s="6"/>
      <c r="I116" s="6"/>
      <c r="J116" s="18"/>
    </row>
    <row r="117" spans="1:10" hidden="1" outlineLevel="1" x14ac:dyDescent="0.25">
      <c r="A117" s="43"/>
      <c r="B117" s="8"/>
      <c r="C117" s="21"/>
      <c r="D117" s="53"/>
      <c r="E117" s="6"/>
      <c r="F117" s="6"/>
      <c r="G117" s="6"/>
      <c r="H117" s="6"/>
      <c r="I117" s="6"/>
      <c r="J117" s="18"/>
    </row>
    <row r="118" spans="1:10" hidden="1" outlineLevel="1" x14ac:dyDescent="0.25">
      <c r="A118" s="43"/>
      <c r="B118" s="8"/>
      <c r="C118" s="21"/>
      <c r="D118" s="53"/>
      <c r="E118" s="6"/>
      <c r="F118" s="6"/>
      <c r="G118" s="6"/>
      <c r="H118" s="6"/>
      <c r="I118" s="6"/>
      <c r="J118" s="18"/>
    </row>
    <row r="119" spans="1:10" hidden="1" outlineLevel="1" x14ac:dyDescent="0.25">
      <c r="A119" s="43"/>
      <c r="B119" s="8"/>
      <c r="C119" s="21"/>
      <c r="D119" s="53"/>
      <c r="E119" s="6"/>
      <c r="F119" s="6"/>
      <c r="G119" s="6"/>
      <c r="H119" s="6"/>
      <c r="I119" s="6"/>
      <c r="J119" s="18"/>
    </row>
    <row r="120" spans="1:10" hidden="1" outlineLevel="1" x14ac:dyDescent="0.25">
      <c r="A120" s="43"/>
      <c r="B120" s="8"/>
      <c r="C120" s="21"/>
      <c r="D120" s="53"/>
      <c r="E120" s="6"/>
      <c r="F120" s="6"/>
      <c r="G120" s="6"/>
      <c r="H120" s="6"/>
      <c r="I120" s="6"/>
      <c r="J120" s="18"/>
    </row>
    <row r="121" spans="1:10" hidden="1" outlineLevel="1" x14ac:dyDescent="0.25">
      <c r="A121" s="43"/>
      <c r="B121" s="8"/>
      <c r="C121" s="21"/>
      <c r="D121" s="40"/>
      <c r="E121" s="6"/>
      <c r="F121" s="6"/>
      <c r="G121" s="6"/>
      <c r="H121" s="6"/>
      <c r="I121" s="6"/>
      <c r="J121" s="18"/>
    </row>
    <row r="122" spans="1:10" collapsed="1" x14ac:dyDescent="0.25">
      <c r="A122" s="40"/>
      <c r="B122" s="40"/>
      <c r="C122" s="40"/>
      <c r="D122" s="40"/>
      <c r="E122" s="40"/>
      <c r="F122" s="40"/>
      <c r="G122" s="40"/>
      <c r="H122" s="40"/>
      <c r="I122" s="40"/>
      <c r="J122" s="40"/>
    </row>
    <row r="123" spans="1:10" ht="18.75" x14ac:dyDescent="0.3">
      <c r="A123" s="339"/>
      <c r="B123" s="339"/>
      <c r="C123" s="339"/>
      <c r="D123" s="339"/>
      <c r="E123" s="44" t="s">
        <v>54</v>
      </c>
      <c r="F123" s="42">
        <f>J123-H123</f>
        <v>772.59999999999991</v>
      </c>
      <c r="G123" s="40" t="s">
        <v>97</v>
      </c>
      <c r="H123" s="22">
        <f>$H$7</f>
        <v>166.2</v>
      </c>
      <c r="I123" s="40" t="s">
        <v>98</v>
      </c>
      <c r="J123" s="23">
        <f>$J$7</f>
        <v>938.8</v>
      </c>
    </row>
    <row r="124" spans="1:10" x14ac:dyDescent="0.25">
      <c r="A124" s="43"/>
      <c r="B124" s="43" t="s">
        <v>7</v>
      </c>
      <c r="C124" s="43" t="s">
        <v>47</v>
      </c>
      <c r="D124" s="43" t="s">
        <v>24</v>
      </c>
      <c r="E124" s="43" t="s">
        <v>49</v>
      </c>
      <c r="F124" s="43" t="s">
        <v>50</v>
      </c>
      <c r="G124" s="43" t="s">
        <v>50</v>
      </c>
      <c r="H124" s="43" t="s">
        <v>51</v>
      </c>
      <c r="I124" s="43" t="s">
        <v>52</v>
      </c>
      <c r="J124" s="16" t="s">
        <v>53</v>
      </c>
    </row>
    <row r="125" spans="1:10" x14ac:dyDescent="0.25">
      <c r="A125" s="43"/>
      <c r="B125" s="9" t="s">
        <v>96</v>
      </c>
      <c r="C125" s="12">
        <f>$H123</f>
        <v>166.2</v>
      </c>
      <c r="D125" s="12"/>
      <c r="E125" s="327">
        <f>IF(C126=C125,(C126-C125)/2, C126-C125)</f>
        <v>0</v>
      </c>
      <c r="F125" s="327">
        <f t="shared" ref="F125" si="77">E125+D125</f>
        <v>0</v>
      </c>
      <c r="G125" s="327">
        <f>IF(C126&gt;=J123,D126,0)</f>
        <v>0</v>
      </c>
      <c r="H125" s="13">
        <f>(G125+F125)/2</f>
        <v>0</v>
      </c>
      <c r="I125" s="13">
        <f>E125</f>
        <v>0</v>
      </c>
      <c r="J125" s="17">
        <f>H125*I125</f>
        <v>0</v>
      </c>
    </row>
    <row r="126" spans="1:10" x14ac:dyDescent="0.25">
      <c r="A126" s="43" t="s">
        <v>99</v>
      </c>
      <c r="B126" s="54" t="s">
        <v>70</v>
      </c>
      <c r="C126" s="55">
        <v>166.2</v>
      </c>
      <c r="D126" s="54">
        <v>3</v>
      </c>
      <c r="E126" s="24">
        <f>IF(C127=0,"",(C127-C126)/2)</f>
        <v>13.150000000000006</v>
      </c>
      <c r="F126" s="24">
        <f>E126+D126</f>
        <v>16.150000000000006</v>
      </c>
      <c r="G126" s="24">
        <f>E126+D127</f>
        <v>16.450000000000006</v>
      </c>
      <c r="H126" s="24">
        <f>((G126+F126)/2)/2</f>
        <v>8.1500000000000021</v>
      </c>
      <c r="I126" s="24">
        <f>E126*2</f>
        <v>26.300000000000011</v>
      </c>
      <c r="J126" s="25">
        <f>H126*I126</f>
        <v>214.34500000000014</v>
      </c>
    </row>
    <row r="127" spans="1:10" x14ac:dyDescent="0.25">
      <c r="A127" s="43" t="s">
        <v>99</v>
      </c>
      <c r="B127" s="53" t="s">
        <v>71</v>
      </c>
      <c r="C127" s="53">
        <v>192.5</v>
      </c>
      <c r="D127" s="54">
        <v>3.3</v>
      </c>
      <c r="E127" s="24">
        <f t="shared" ref="E127:E131" si="78">IF(C128=0,"",(C128-C127)/2)</f>
        <v>0</v>
      </c>
      <c r="F127" s="24">
        <f>E127+D127</f>
        <v>3.3</v>
      </c>
      <c r="G127" s="24">
        <f t="shared" ref="G127:G133" si="79">E127+D128</f>
        <v>7.8</v>
      </c>
      <c r="H127" s="24">
        <f t="shared" ref="H127:H152" si="80">((G127+F127)/2)/2</f>
        <v>2.7749999999999999</v>
      </c>
      <c r="I127" s="24">
        <f t="shared" ref="I127:I152" si="81">E127*2</f>
        <v>0</v>
      </c>
      <c r="J127" s="25">
        <f t="shared" ref="J127:J153" si="82">H127*I127</f>
        <v>0</v>
      </c>
    </row>
    <row r="128" spans="1:10" x14ac:dyDescent="0.25">
      <c r="A128" s="43" t="s">
        <v>99</v>
      </c>
      <c r="B128" s="53" t="s">
        <v>438</v>
      </c>
      <c r="C128" s="53">
        <v>192.5</v>
      </c>
      <c r="D128" s="53">
        <v>7.8</v>
      </c>
      <c r="E128" s="24">
        <f t="shared" si="78"/>
        <v>7.6500000000000057</v>
      </c>
      <c r="F128" s="24">
        <f>E128+D128</f>
        <v>15.450000000000006</v>
      </c>
      <c r="G128" s="24">
        <f t="shared" si="79"/>
        <v>7.6500000000000057</v>
      </c>
      <c r="H128" s="24">
        <f t="shared" si="80"/>
        <v>5.775000000000003</v>
      </c>
      <c r="I128" s="24">
        <f t="shared" si="81"/>
        <v>15.300000000000011</v>
      </c>
      <c r="J128" s="25">
        <f t="shared" si="82"/>
        <v>88.357500000000115</v>
      </c>
    </row>
    <row r="129" spans="1:10" x14ac:dyDescent="0.25">
      <c r="A129" s="43" t="s">
        <v>99</v>
      </c>
      <c r="B129" s="53" t="s">
        <v>439</v>
      </c>
      <c r="C129" s="53">
        <v>207.8</v>
      </c>
      <c r="D129" s="54">
        <v>0</v>
      </c>
      <c r="E129" s="24">
        <f t="shared" si="78"/>
        <v>5.1999999999999886</v>
      </c>
      <c r="F129" s="24">
        <f>E129+D129</f>
        <v>5.1999999999999886</v>
      </c>
      <c r="G129" s="24">
        <f t="shared" si="79"/>
        <v>5.1999999999999886</v>
      </c>
      <c r="H129" s="24">
        <f t="shared" si="80"/>
        <v>2.5999999999999943</v>
      </c>
      <c r="I129" s="24">
        <f t="shared" si="81"/>
        <v>10.399999999999977</v>
      </c>
      <c r="J129" s="25">
        <f t="shared" si="82"/>
        <v>27.039999999999882</v>
      </c>
    </row>
    <row r="130" spans="1:10" x14ac:dyDescent="0.25">
      <c r="A130" s="43" t="s">
        <v>99</v>
      </c>
      <c r="B130" s="53" t="s">
        <v>440</v>
      </c>
      <c r="C130" s="53">
        <v>218.2</v>
      </c>
      <c r="D130" s="54">
        <v>0</v>
      </c>
      <c r="E130" s="24">
        <f t="shared" si="78"/>
        <v>0.75</v>
      </c>
      <c r="F130" s="24">
        <f>E130+D130</f>
        <v>0.75</v>
      </c>
      <c r="G130" s="24">
        <f t="shared" si="79"/>
        <v>0.75</v>
      </c>
      <c r="H130" s="24">
        <f t="shared" si="80"/>
        <v>0.375</v>
      </c>
      <c r="I130" s="24">
        <f t="shared" si="81"/>
        <v>1.5</v>
      </c>
      <c r="J130" s="25">
        <f t="shared" si="82"/>
        <v>0.5625</v>
      </c>
    </row>
    <row r="131" spans="1:10" x14ac:dyDescent="0.25">
      <c r="A131" s="43" t="s">
        <v>99</v>
      </c>
      <c r="B131" s="53" t="s">
        <v>72</v>
      </c>
      <c r="C131" s="53">
        <v>219.7</v>
      </c>
      <c r="D131" s="54">
        <v>0</v>
      </c>
      <c r="E131" s="24">
        <f t="shared" si="78"/>
        <v>5.9000000000000057</v>
      </c>
      <c r="F131" s="24">
        <f t="shared" ref="F131:F153" si="83">E131+D131</f>
        <v>5.9000000000000057</v>
      </c>
      <c r="G131" s="24">
        <f t="shared" si="79"/>
        <v>5.9000000000000057</v>
      </c>
      <c r="H131" s="24">
        <f t="shared" si="80"/>
        <v>2.9500000000000028</v>
      </c>
      <c r="I131" s="24">
        <f t="shared" si="81"/>
        <v>11.800000000000011</v>
      </c>
      <c r="J131" s="25">
        <f t="shared" si="82"/>
        <v>34.810000000000066</v>
      </c>
    </row>
    <row r="132" spans="1:10" x14ac:dyDescent="0.25">
      <c r="A132" s="43" t="s">
        <v>99</v>
      </c>
      <c r="B132" s="54" t="s">
        <v>73</v>
      </c>
      <c r="C132" s="53">
        <v>231.5</v>
      </c>
      <c r="D132" s="53">
        <v>0</v>
      </c>
      <c r="E132" s="24">
        <f>IF(C133=0,"",(C133-C132)/2)</f>
        <v>1.7999999999999972</v>
      </c>
      <c r="F132" s="24">
        <f t="shared" si="83"/>
        <v>1.7999999999999972</v>
      </c>
      <c r="G132" s="24">
        <f t="shared" si="79"/>
        <v>1.7999999999999972</v>
      </c>
      <c r="H132" s="24">
        <f t="shared" si="80"/>
        <v>0.89999999999999858</v>
      </c>
      <c r="I132" s="24">
        <f t="shared" si="81"/>
        <v>3.5999999999999943</v>
      </c>
      <c r="J132" s="25">
        <f t="shared" si="82"/>
        <v>3.2399999999999896</v>
      </c>
    </row>
    <row r="133" spans="1:10" x14ac:dyDescent="0.25">
      <c r="A133" s="43" t="s">
        <v>99</v>
      </c>
      <c r="B133" s="54" t="s">
        <v>441</v>
      </c>
      <c r="C133" s="53">
        <v>235.1</v>
      </c>
      <c r="D133" s="53">
        <v>0</v>
      </c>
      <c r="E133" s="24">
        <f t="shared" ref="E133" si="84">IF(C134=0,"",(C134-C133)/2)</f>
        <v>12.000000000000014</v>
      </c>
      <c r="F133" s="24">
        <f t="shared" si="83"/>
        <v>12.000000000000014</v>
      </c>
      <c r="G133" s="24">
        <f t="shared" si="79"/>
        <v>12.000000000000014</v>
      </c>
      <c r="H133" s="24">
        <f t="shared" si="80"/>
        <v>6.0000000000000071</v>
      </c>
      <c r="I133" s="24">
        <f t="shared" si="81"/>
        <v>24.000000000000028</v>
      </c>
      <c r="J133" s="25">
        <f t="shared" si="82"/>
        <v>144.00000000000034</v>
      </c>
    </row>
    <row r="134" spans="1:10" x14ac:dyDescent="0.25">
      <c r="A134" s="43" t="s">
        <v>99</v>
      </c>
      <c r="B134" s="54" t="s">
        <v>74</v>
      </c>
      <c r="C134" s="53">
        <v>259.10000000000002</v>
      </c>
      <c r="D134" s="53">
        <v>0</v>
      </c>
      <c r="E134" s="24">
        <f>IF(C135=0,"",(C135-C134)/2)</f>
        <v>34.599999999999994</v>
      </c>
      <c r="F134" s="24">
        <f t="shared" si="83"/>
        <v>34.599999999999994</v>
      </c>
      <c r="G134" s="24">
        <f>E134+D135</f>
        <v>34.599999999999994</v>
      </c>
      <c r="H134" s="24">
        <f t="shared" si="80"/>
        <v>17.299999999999997</v>
      </c>
      <c r="I134" s="24">
        <f t="shared" si="81"/>
        <v>69.199999999999989</v>
      </c>
      <c r="J134" s="25">
        <f t="shared" si="82"/>
        <v>1197.1599999999996</v>
      </c>
    </row>
    <row r="135" spans="1:10" x14ac:dyDescent="0.25">
      <c r="A135" s="43" t="s">
        <v>99</v>
      </c>
      <c r="B135" s="54" t="s">
        <v>75</v>
      </c>
      <c r="C135" s="53">
        <v>328.3</v>
      </c>
      <c r="D135" s="53">
        <v>0</v>
      </c>
      <c r="E135" s="24">
        <f t="shared" ref="E135:E147" si="85">IF(C136=0,"",(C136-C135)/2)</f>
        <v>10.299999999999983</v>
      </c>
      <c r="F135" s="24">
        <f t="shared" si="83"/>
        <v>10.299999999999983</v>
      </c>
      <c r="G135" s="24">
        <f t="shared" ref="G135:G152" si="86">E135+D136</f>
        <v>10.299999999999983</v>
      </c>
      <c r="H135" s="24">
        <f t="shared" si="80"/>
        <v>5.1499999999999915</v>
      </c>
      <c r="I135" s="24">
        <f t="shared" si="81"/>
        <v>20.599999999999966</v>
      </c>
      <c r="J135" s="25">
        <f t="shared" si="82"/>
        <v>106.08999999999965</v>
      </c>
    </row>
    <row r="136" spans="1:10" x14ac:dyDescent="0.25">
      <c r="A136" s="43" t="s">
        <v>99</v>
      </c>
      <c r="B136" s="54" t="s">
        <v>76</v>
      </c>
      <c r="C136" s="53">
        <v>348.9</v>
      </c>
      <c r="D136" s="53">
        <v>0</v>
      </c>
      <c r="E136" s="24">
        <f t="shared" si="85"/>
        <v>7</v>
      </c>
      <c r="F136" s="24">
        <f t="shared" si="83"/>
        <v>7</v>
      </c>
      <c r="G136" s="24">
        <f t="shared" si="86"/>
        <v>7</v>
      </c>
      <c r="H136" s="24">
        <f t="shared" si="80"/>
        <v>3.5</v>
      </c>
      <c r="I136" s="24">
        <f t="shared" si="81"/>
        <v>14</v>
      </c>
      <c r="J136" s="25">
        <f t="shared" si="82"/>
        <v>49</v>
      </c>
    </row>
    <row r="137" spans="1:10" x14ac:dyDescent="0.25">
      <c r="A137" s="43" t="s">
        <v>99</v>
      </c>
      <c r="B137" s="54" t="s">
        <v>442</v>
      </c>
      <c r="C137" s="53">
        <v>362.9</v>
      </c>
      <c r="D137" s="53">
        <v>0</v>
      </c>
      <c r="E137" s="24">
        <f t="shared" si="85"/>
        <v>1.8500000000000227</v>
      </c>
      <c r="F137" s="24">
        <f t="shared" si="83"/>
        <v>1.8500000000000227</v>
      </c>
      <c r="G137" s="24">
        <f t="shared" si="86"/>
        <v>1.8500000000000227</v>
      </c>
      <c r="H137" s="24">
        <f t="shared" si="80"/>
        <v>0.92500000000001137</v>
      </c>
      <c r="I137" s="24">
        <f t="shared" si="81"/>
        <v>3.7000000000000455</v>
      </c>
      <c r="J137" s="25">
        <f t="shared" si="82"/>
        <v>3.4225000000000843</v>
      </c>
    </row>
    <row r="138" spans="1:10" x14ac:dyDescent="0.25">
      <c r="A138" s="43" t="s">
        <v>99</v>
      </c>
      <c r="B138" s="54" t="s">
        <v>77</v>
      </c>
      <c r="C138" s="53">
        <v>366.6</v>
      </c>
      <c r="D138" s="53">
        <v>0</v>
      </c>
      <c r="E138" s="24">
        <f t="shared" si="85"/>
        <v>28.799999999999983</v>
      </c>
      <c r="F138" s="24">
        <f t="shared" si="83"/>
        <v>28.799999999999983</v>
      </c>
      <c r="G138" s="24">
        <f>E138+D147</f>
        <v>32.799999999999983</v>
      </c>
      <c r="H138" s="24">
        <f t="shared" si="80"/>
        <v>15.399999999999991</v>
      </c>
      <c r="I138" s="24">
        <f t="shared" si="81"/>
        <v>57.599999999999966</v>
      </c>
      <c r="J138" s="25">
        <f t="shared" si="82"/>
        <v>887.03999999999894</v>
      </c>
    </row>
    <row r="139" spans="1:10" s="53" customFormat="1" x14ac:dyDescent="0.25">
      <c r="A139" s="43" t="s">
        <v>99</v>
      </c>
      <c r="B139" s="54" t="s">
        <v>78</v>
      </c>
      <c r="C139" s="53">
        <v>424.2</v>
      </c>
      <c r="D139" s="53">
        <v>4</v>
      </c>
      <c r="E139" s="24">
        <f t="shared" si="85"/>
        <v>10.25</v>
      </c>
      <c r="F139" s="24">
        <f t="shared" ref="F139:F146" si="87">E139+D139</f>
        <v>14.25</v>
      </c>
      <c r="G139" s="24">
        <f t="shared" ref="G139:G146" si="88">E139+D148</f>
        <v>10.25</v>
      </c>
      <c r="H139" s="24">
        <f t="shared" ref="H139:H146" si="89">((G139+F139)/2)/2</f>
        <v>6.125</v>
      </c>
      <c r="I139" s="24">
        <f t="shared" ref="I139:I146" si="90">E139*2</f>
        <v>20.5</v>
      </c>
      <c r="J139" s="25">
        <f t="shared" ref="J139:J146" si="91">H139*I139</f>
        <v>125.5625</v>
      </c>
    </row>
    <row r="140" spans="1:10" s="53" customFormat="1" x14ac:dyDescent="0.25">
      <c r="A140" s="43" t="s">
        <v>99</v>
      </c>
      <c r="B140" s="54" t="s">
        <v>79</v>
      </c>
      <c r="C140" s="53">
        <v>444.7</v>
      </c>
      <c r="D140" s="53">
        <v>0</v>
      </c>
      <c r="E140" s="24">
        <f t="shared" si="85"/>
        <v>18.349999999999994</v>
      </c>
      <c r="F140" s="24">
        <f t="shared" si="87"/>
        <v>18.349999999999994</v>
      </c>
      <c r="G140" s="24">
        <f t="shared" si="88"/>
        <v>18.349999999999994</v>
      </c>
      <c r="H140" s="24">
        <f t="shared" si="89"/>
        <v>9.1749999999999972</v>
      </c>
      <c r="I140" s="24">
        <f t="shared" si="90"/>
        <v>36.699999999999989</v>
      </c>
      <c r="J140" s="25">
        <f t="shared" si="91"/>
        <v>336.7224999999998</v>
      </c>
    </row>
    <row r="141" spans="1:10" s="53" customFormat="1" x14ac:dyDescent="0.25">
      <c r="A141" s="43" t="s">
        <v>99</v>
      </c>
      <c r="B141" s="54" t="s">
        <v>435</v>
      </c>
      <c r="C141" s="53">
        <v>481.4</v>
      </c>
      <c r="D141" s="53">
        <v>4.9000000000000004</v>
      </c>
      <c r="E141" s="24">
        <f t="shared" si="85"/>
        <v>4.8500000000000227</v>
      </c>
      <c r="F141" s="24">
        <f t="shared" si="87"/>
        <v>9.7500000000000231</v>
      </c>
      <c r="G141" s="24">
        <f t="shared" si="88"/>
        <v>4.8500000000000227</v>
      </c>
      <c r="H141" s="24">
        <f t="shared" si="89"/>
        <v>3.6500000000000115</v>
      </c>
      <c r="I141" s="24">
        <f t="shared" si="90"/>
        <v>9.7000000000000455</v>
      </c>
      <c r="J141" s="25">
        <f t="shared" si="91"/>
        <v>35.405000000000278</v>
      </c>
    </row>
    <row r="142" spans="1:10" s="53" customFormat="1" x14ac:dyDescent="0.25">
      <c r="A142" s="43" t="s">
        <v>99</v>
      </c>
      <c r="B142" s="54" t="s">
        <v>80</v>
      </c>
      <c r="C142" s="53">
        <v>491.1</v>
      </c>
      <c r="D142" s="53">
        <v>2</v>
      </c>
      <c r="E142" s="24">
        <f t="shared" si="85"/>
        <v>8.5999999999999943</v>
      </c>
      <c r="F142" s="24">
        <f t="shared" si="87"/>
        <v>10.599999999999994</v>
      </c>
      <c r="G142" s="24">
        <f t="shared" si="88"/>
        <v>8.5999999999999943</v>
      </c>
      <c r="H142" s="24">
        <f t="shared" si="89"/>
        <v>4.7999999999999972</v>
      </c>
      <c r="I142" s="24">
        <f t="shared" si="90"/>
        <v>17.199999999999989</v>
      </c>
      <c r="J142" s="25">
        <f t="shared" si="91"/>
        <v>82.559999999999903</v>
      </c>
    </row>
    <row r="143" spans="1:10" s="53" customFormat="1" x14ac:dyDescent="0.25">
      <c r="A143" s="43" t="s">
        <v>99</v>
      </c>
      <c r="B143" s="54" t="s">
        <v>5</v>
      </c>
      <c r="C143" s="53">
        <v>508.3</v>
      </c>
      <c r="D143" s="53">
        <v>0</v>
      </c>
      <c r="E143" s="24">
        <f t="shared" si="85"/>
        <v>8.7499999999999716</v>
      </c>
      <c r="F143" s="24">
        <f t="shared" si="87"/>
        <v>8.7499999999999716</v>
      </c>
      <c r="G143" s="24">
        <f t="shared" si="88"/>
        <v>8.7499999999999716</v>
      </c>
      <c r="H143" s="24">
        <f t="shared" si="89"/>
        <v>4.3749999999999858</v>
      </c>
      <c r="I143" s="24">
        <f t="shared" si="90"/>
        <v>17.499999999999943</v>
      </c>
      <c r="J143" s="25">
        <f t="shared" si="91"/>
        <v>76.562499999999503</v>
      </c>
    </row>
    <row r="144" spans="1:10" s="53" customFormat="1" x14ac:dyDescent="0.25">
      <c r="A144" s="43" t="s">
        <v>99</v>
      </c>
      <c r="B144" s="54" t="s">
        <v>81</v>
      </c>
      <c r="C144" s="53">
        <v>525.79999999999995</v>
      </c>
      <c r="D144" s="53">
        <v>0</v>
      </c>
      <c r="E144" s="24">
        <f t="shared" si="85"/>
        <v>7.9000000000000341</v>
      </c>
      <c r="F144" s="24">
        <f t="shared" si="87"/>
        <v>7.9000000000000341</v>
      </c>
      <c r="G144" s="24">
        <f t="shared" si="88"/>
        <v>12.900000000000034</v>
      </c>
      <c r="H144" s="24">
        <f t="shared" si="89"/>
        <v>5.2000000000000171</v>
      </c>
      <c r="I144" s="24">
        <f t="shared" si="90"/>
        <v>15.800000000000068</v>
      </c>
      <c r="J144" s="25">
        <f t="shared" si="91"/>
        <v>82.160000000000622</v>
      </c>
    </row>
    <row r="145" spans="1:10" s="53" customFormat="1" x14ac:dyDescent="0.25">
      <c r="A145" s="43" t="s">
        <v>99</v>
      </c>
      <c r="B145" s="54" t="s">
        <v>82</v>
      </c>
      <c r="C145" s="53">
        <v>541.6</v>
      </c>
      <c r="D145" s="53">
        <v>0</v>
      </c>
      <c r="E145" s="24">
        <f t="shared" si="85"/>
        <v>21.649999999999977</v>
      </c>
      <c r="F145" s="24">
        <f t="shared" si="87"/>
        <v>21.649999999999977</v>
      </c>
      <c r="G145" s="24">
        <f t="shared" si="88"/>
        <v>21.649999999999977</v>
      </c>
      <c r="H145" s="24">
        <f t="shared" si="89"/>
        <v>10.824999999999989</v>
      </c>
      <c r="I145" s="24">
        <f t="shared" si="90"/>
        <v>43.299999999999955</v>
      </c>
      <c r="J145" s="25">
        <f t="shared" si="91"/>
        <v>468.722499999999</v>
      </c>
    </row>
    <row r="146" spans="1:10" s="53" customFormat="1" x14ac:dyDescent="0.25">
      <c r="A146" s="43" t="s">
        <v>99</v>
      </c>
      <c r="B146" s="54" t="s">
        <v>443</v>
      </c>
      <c r="C146" s="53">
        <v>584.9</v>
      </c>
      <c r="D146" s="53">
        <v>8</v>
      </c>
      <c r="E146" s="24">
        <f t="shared" si="85"/>
        <v>40.5</v>
      </c>
      <c r="F146" s="24">
        <f t="shared" si="87"/>
        <v>48.5</v>
      </c>
      <c r="G146" s="24">
        <f t="shared" si="88"/>
        <v>40.5</v>
      </c>
      <c r="H146" s="24">
        <f t="shared" si="89"/>
        <v>22.25</v>
      </c>
      <c r="I146" s="24">
        <f t="shared" si="90"/>
        <v>81</v>
      </c>
      <c r="J146" s="25">
        <f t="shared" si="91"/>
        <v>1802.25</v>
      </c>
    </row>
    <row r="147" spans="1:10" x14ac:dyDescent="0.25">
      <c r="A147" s="43" t="s">
        <v>99</v>
      </c>
      <c r="B147" s="54" t="s">
        <v>13</v>
      </c>
      <c r="C147" s="53">
        <v>665.9</v>
      </c>
      <c r="D147" s="53">
        <v>4</v>
      </c>
      <c r="E147" s="24">
        <f t="shared" si="85"/>
        <v>7.3500000000000227</v>
      </c>
      <c r="F147" s="24">
        <f t="shared" si="83"/>
        <v>11.350000000000023</v>
      </c>
      <c r="G147" s="24">
        <f t="shared" si="86"/>
        <v>7.3500000000000227</v>
      </c>
      <c r="H147" s="24">
        <f t="shared" si="80"/>
        <v>4.6750000000000114</v>
      </c>
      <c r="I147" s="24">
        <f t="shared" si="81"/>
        <v>14.700000000000045</v>
      </c>
      <c r="J147" s="25">
        <f t="shared" si="82"/>
        <v>68.72250000000038</v>
      </c>
    </row>
    <row r="148" spans="1:10" x14ac:dyDescent="0.25">
      <c r="A148" s="43" t="s">
        <v>99</v>
      </c>
      <c r="B148" s="54" t="s">
        <v>83</v>
      </c>
      <c r="C148" s="53">
        <v>680.6</v>
      </c>
      <c r="D148" s="53">
        <v>0</v>
      </c>
      <c r="E148" s="24">
        <f>IF(C149=0,"",(C149-C148)/2)</f>
        <v>18.849999999999966</v>
      </c>
      <c r="F148" s="24">
        <f t="shared" si="83"/>
        <v>18.849999999999966</v>
      </c>
      <c r="G148" s="24">
        <f t="shared" si="86"/>
        <v>18.849999999999966</v>
      </c>
      <c r="H148" s="24">
        <f t="shared" si="80"/>
        <v>9.4249999999999829</v>
      </c>
      <c r="I148" s="24">
        <f t="shared" si="81"/>
        <v>37.699999999999932</v>
      </c>
      <c r="J148" s="25">
        <f t="shared" si="82"/>
        <v>355.32249999999874</v>
      </c>
    </row>
    <row r="149" spans="1:10" x14ac:dyDescent="0.25">
      <c r="A149" s="43" t="s">
        <v>99</v>
      </c>
      <c r="B149" s="54" t="s">
        <v>4</v>
      </c>
      <c r="C149" s="53">
        <v>718.3</v>
      </c>
      <c r="D149" s="53">
        <v>0</v>
      </c>
      <c r="E149" s="24">
        <f t="shared" ref="E149" si="92">IF(C150=0,"",(C150-C149)/2)</f>
        <v>13.600000000000023</v>
      </c>
      <c r="F149" s="24">
        <f t="shared" si="83"/>
        <v>13.600000000000023</v>
      </c>
      <c r="G149" s="24">
        <f t="shared" si="86"/>
        <v>13.600000000000023</v>
      </c>
      <c r="H149" s="24">
        <f t="shared" si="80"/>
        <v>6.8000000000000114</v>
      </c>
      <c r="I149" s="24">
        <f t="shared" si="81"/>
        <v>27.200000000000045</v>
      </c>
      <c r="J149" s="25">
        <f t="shared" si="82"/>
        <v>184.9600000000006</v>
      </c>
    </row>
    <row r="150" spans="1:10" x14ac:dyDescent="0.25">
      <c r="A150" s="43" t="s">
        <v>99</v>
      </c>
      <c r="B150" s="54" t="s">
        <v>84</v>
      </c>
      <c r="C150" s="53">
        <v>745.5</v>
      </c>
      <c r="D150" s="53">
        <v>0</v>
      </c>
      <c r="E150" s="24">
        <f>IF(C151=0,"",(C151-C150)/2)</f>
        <v>31.75</v>
      </c>
      <c r="F150" s="24">
        <f t="shared" si="83"/>
        <v>31.75</v>
      </c>
      <c r="G150" s="24">
        <f t="shared" si="86"/>
        <v>31.75</v>
      </c>
      <c r="H150" s="24">
        <f t="shared" si="80"/>
        <v>15.875</v>
      </c>
      <c r="I150" s="24">
        <f t="shared" si="81"/>
        <v>63.5</v>
      </c>
      <c r="J150" s="25">
        <f t="shared" si="82"/>
        <v>1008.0625</v>
      </c>
    </row>
    <row r="151" spans="1:10" x14ac:dyDescent="0.25">
      <c r="A151" s="43" t="s">
        <v>99</v>
      </c>
      <c r="B151" s="54" t="s">
        <v>85</v>
      </c>
      <c r="C151" s="53">
        <v>809</v>
      </c>
      <c r="D151" s="53">
        <v>0</v>
      </c>
      <c r="E151" s="24">
        <f t="shared" ref="E151:E152" si="93">IF(C152=0,"",(C152-C151)/2)</f>
        <v>33.199999999999989</v>
      </c>
      <c r="F151" s="24">
        <f t="shared" si="83"/>
        <v>33.199999999999989</v>
      </c>
      <c r="G151" s="24">
        <f t="shared" si="86"/>
        <v>33.199999999999989</v>
      </c>
      <c r="H151" s="24">
        <f t="shared" si="80"/>
        <v>16.599999999999994</v>
      </c>
      <c r="I151" s="24">
        <f t="shared" si="81"/>
        <v>66.399999999999977</v>
      </c>
      <c r="J151" s="25">
        <f t="shared" si="82"/>
        <v>1102.2399999999993</v>
      </c>
    </row>
    <row r="152" spans="1:10" x14ac:dyDescent="0.25">
      <c r="A152" s="43" t="s">
        <v>99</v>
      </c>
      <c r="B152" s="54" t="s">
        <v>6</v>
      </c>
      <c r="C152" s="53">
        <v>875.4</v>
      </c>
      <c r="D152" s="53">
        <v>0</v>
      </c>
      <c r="E152" s="24">
        <f t="shared" si="93"/>
        <v>22.550000000000011</v>
      </c>
      <c r="F152" s="24">
        <f t="shared" si="83"/>
        <v>22.550000000000011</v>
      </c>
      <c r="G152" s="24">
        <f t="shared" si="86"/>
        <v>27.550000000000011</v>
      </c>
      <c r="H152" s="24">
        <f t="shared" si="80"/>
        <v>12.525000000000006</v>
      </c>
      <c r="I152" s="24">
        <f t="shared" si="81"/>
        <v>45.100000000000023</v>
      </c>
      <c r="J152" s="25">
        <f t="shared" si="82"/>
        <v>564.87750000000051</v>
      </c>
    </row>
    <row r="153" spans="1:10" x14ac:dyDescent="0.25">
      <c r="A153" s="43" t="s">
        <v>99</v>
      </c>
      <c r="B153" s="54" t="s">
        <v>86</v>
      </c>
      <c r="C153" s="53">
        <v>920.5</v>
      </c>
      <c r="D153" s="53">
        <v>5</v>
      </c>
      <c r="E153" s="13">
        <f t="shared" ref="E153" si="94">IF(C154=C153,(C154-C153)/2,C154-C153)</f>
        <v>18.299999999999955</v>
      </c>
      <c r="F153" s="13">
        <f t="shared" si="83"/>
        <v>23.299999999999955</v>
      </c>
      <c r="G153" s="13"/>
      <c r="H153" s="13">
        <f t="shared" ref="H153" si="95">(G153+F153)/2</f>
        <v>11.649999999999977</v>
      </c>
      <c r="I153" s="13">
        <f t="shared" ref="I153" si="96">E153</f>
        <v>18.299999999999955</v>
      </c>
      <c r="J153" s="17">
        <f t="shared" si="82"/>
        <v>213.19499999999906</v>
      </c>
    </row>
    <row r="154" spans="1:10" x14ac:dyDescent="0.25">
      <c r="A154" s="43" t="s">
        <v>99</v>
      </c>
      <c r="B154" s="8" t="s">
        <v>95</v>
      </c>
      <c r="C154" s="21">
        <f t="shared" ref="C154" si="97">$J$123</f>
        <v>938.8</v>
      </c>
      <c r="D154" s="53"/>
      <c r="E154" s="6"/>
      <c r="F154" s="6"/>
      <c r="G154" s="6"/>
      <c r="H154" s="6"/>
      <c r="I154" s="6"/>
      <c r="J154" s="322">
        <f>SUM(J$125:$J153)/$F$123</f>
        <v>11.988600181206316</v>
      </c>
    </row>
    <row r="155" spans="1:10" hidden="1" outlineLevel="1" x14ac:dyDescent="0.25">
      <c r="A155" s="43"/>
      <c r="B155" s="8"/>
      <c r="C155" s="21"/>
      <c r="D155" s="53"/>
      <c r="E155" s="6"/>
      <c r="F155" s="6"/>
      <c r="G155" s="6"/>
      <c r="H155" s="6"/>
      <c r="I155" s="6"/>
      <c r="J155" s="18"/>
    </row>
    <row r="156" spans="1:10" hidden="1" outlineLevel="1" x14ac:dyDescent="0.25">
      <c r="A156" s="43"/>
      <c r="B156" s="8"/>
      <c r="C156" s="21"/>
      <c r="D156" s="53"/>
      <c r="E156" s="6"/>
      <c r="F156" s="6"/>
      <c r="G156" s="6"/>
      <c r="H156" s="6"/>
      <c r="I156" s="6"/>
      <c r="J156" s="18"/>
    </row>
    <row r="157" spans="1:10" hidden="1" outlineLevel="1" x14ac:dyDescent="0.25">
      <c r="A157" s="43"/>
      <c r="B157" s="8"/>
      <c r="C157" s="21"/>
      <c r="D157" s="53"/>
      <c r="E157" s="6"/>
      <c r="F157" s="6"/>
      <c r="G157" s="6"/>
      <c r="H157" s="6"/>
      <c r="I157" s="6"/>
      <c r="J157" s="18"/>
    </row>
    <row r="158" spans="1:10" hidden="1" outlineLevel="1" x14ac:dyDescent="0.25">
      <c r="A158" s="43"/>
      <c r="B158" s="8"/>
      <c r="C158" s="21"/>
      <c r="D158" s="40"/>
      <c r="E158" s="6"/>
      <c r="F158" s="6"/>
      <c r="G158" s="6"/>
      <c r="H158" s="6"/>
      <c r="I158" s="6"/>
      <c r="J158" s="18"/>
    </row>
    <row r="159" spans="1:10" collapsed="1" x14ac:dyDescent="0.25">
      <c r="A159" s="40"/>
      <c r="B159" s="40"/>
      <c r="C159" s="40"/>
      <c r="D159" s="40"/>
      <c r="E159" s="40"/>
      <c r="F159" s="40"/>
      <c r="G159" s="40"/>
      <c r="H159" s="40"/>
      <c r="I159" s="40"/>
      <c r="J159" s="40"/>
    </row>
    <row r="160" spans="1:10" ht="18.75" x14ac:dyDescent="0.3">
      <c r="A160" s="339"/>
      <c r="B160" s="339"/>
      <c r="C160" s="339"/>
      <c r="D160" s="339"/>
      <c r="E160" s="44" t="s">
        <v>54</v>
      </c>
      <c r="F160" s="42">
        <f>J160-H160</f>
        <v>772.59999999999991</v>
      </c>
      <c r="G160" s="40" t="s">
        <v>97</v>
      </c>
      <c r="H160" s="22">
        <f>$H$7</f>
        <v>166.2</v>
      </c>
      <c r="I160" s="40" t="s">
        <v>98</v>
      </c>
      <c r="J160" s="23">
        <f>$J$7</f>
        <v>938.8</v>
      </c>
    </row>
    <row r="161" spans="1:10" x14ac:dyDescent="0.25">
      <c r="A161" s="43"/>
      <c r="B161" s="43" t="s">
        <v>7</v>
      </c>
      <c r="C161" s="43" t="s">
        <v>47</v>
      </c>
      <c r="D161" s="43" t="s">
        <v>24</v>
      </c>
      <c r="E161" s="43" t="s">
        <v>49</v>
      </c>
      <c r="F161" s="43" t="s">
        <v>50</v>
      </c>
      <c r="G161" s="43" t="s">
        <v>50</v>
      </c>
      <c r="H161" s="43" t="s">
        <v>51</v>
      </c>
      <c r="I161" s="43" t="s">
        <v>52</v>
      </c>
      <c r="J161" s="16" t="s">
        <v>53</v>
      </c>
    </row>
    <row r="162" spans="1:10" x14ac:dyDescent="0.25">
      <c r="A162" s="43"/>
      <c r="B162" s="9" t="s">
        <v>96</v>
      </c>
      <c r="C162" s="12">
        <f>$H160</f>
        <v>166.2</v>
      </c>
      <c r="D162" s="12"/>
      <c r="E162" s="327">
        <f>IF(C163=C162,(C163-C162)/2, C163-C162)</f>
        <v>0</v>
      </c>
      <c r="F162" s="327">
        <f t="shared" ref="F162" si="98">E162+D162</f>
        <v>0</v>
      </c>
      <c r="G162" s="327">
        <f>IF(C163&gt;=J160,D163,0)</f>
        <v>0</v>
      </c>
      <c r="H162" s="13">
        <f>(G162+F162)/2</f>
        <v>0</v>
      </c>
      <c r="I162" s="13">
        <f>E162</f>
        <v>0</v>
      </c>
      <c r="J162" s="17">
        <f>H162*I162</f>
        <v>0</v>
      </c>
    </row>
    <row r="163" spans="1:10" x14ac:dyDescent="0.25">
      <c r="A163" s="43" t="s">
        <v>274</v>
      </c>
      <c r="B163" s="54" t="s">
        <v>292</v>
      </c>
      <c r="C163" s="55">
        <v>166.2</v>
      </c>
      <c r="D163" s="54">
        <v>53.4</v>
      </c>
      <c r="E163" s="24">
        <f t="shared" ref="E163" si="99">IF(C164=0,"",(C164-C163)/2)</f>
        <v>386.29999999999995</v>
      </c>
      <c r="F163" s="24">
        <f>E163+D163</f>
        <v>439.69999999999993</v>
      </c>
      <c r="G163" s="24">
        <f>E163+D164</f>
        <v>686.3</v>
      </c>
      <c r="H163" s="24">
        <f>((G163+F163)/2)/2</f>
        <v>281.5</v>
      </c>
      <c r="I163" s="24">
        <f>E163*2</f>
        <v>772.59999999999991</v>
      </c>
      <c r="J163" s="25">
        <f>H163*I163</f>
        <v>217486.89999999997</v>
      </c>
    </row>
    <row r="164" spans="1:10" x14ac:dyDescent="0.25">
      <c r="A164" s="43" t="s">
        <v>274</v>
      </c>
      <c r="B164" s="53" t="s">
        <v>293</v>
      </c>
      <c r="C164" s="53">
        <v>938.8</v>
      </c>
      <c r="D164" s="54">
        <v>300</v>
      </c>
      <c r="E164" s="13">
        <f t="shared" ref="E164" si="100">IF(C165=C164,(C165-C164)/2,C165-C164)</f>
        <v>0</v>
      </c>
      <c r="F164" s="13">
        <f t="shared" ref="F164" si="101">E164+D164</f>
        <v>300</v>
      </c>
      <c r="G164" s="13"/>
      <c r="H164" s="13">
        <f t="shared" ref="H164" si="102">(G164+F164)/2</f>
        <v>150</v>
      </c>
      <c r="I164" s="13">
        <f t="shared" ref="I164" si="103">E164</f>
        <v>0</v>
      </c>
      <c r="J164" s="17">
        <f t="shared" ref="J164" si="104">H164*I164</f>
        <v>0</v>
      </c>
    </row>
    <row r="165" spans="1:10" x14ac:dyDescent="0.25">
      <c r="A165" s="43" t="s">
        <v>274</v>
      </c>
      <c r="B165" s="8" t="s">
        <v>95</v>
      </c>
      <c r="C165" s="21">
        <f t="shared" ref="C165" si="105">$J$160</f>
        <v>938.8</v>
      </c>
      <c r="D165" s="53"/>
      <c r="E165" s="6"/>
      <c r="F165" s="6"/>
      <c r="G165" s="6"/>
      <c r="H165" s="6"/>
      <c r="I165" s="6"/>
      <c r="J165" s="322">
        <f>SUM(J$162:$J164)/$F$160</f>
        <v>281.5</v>
      </c>
    </row>
    <row r="166" spans="1:10" hidden="1" outlineLevel="1" x14ac:dyDescent="0.25">
      <c r="A166" s="43"/>
      <c r="B166" s="8"/>
      <c r="C166" s="21"/>
      <c r="D166" s="53"/>
      <c r="E166" s="6"/>
      <c r="F166" s="6"/>
      <c r="G166" s="6"/>
      <c r="H166" s="6"/>
      <c r="I166" s="6"/>
      <c r="J166" s="18"/>
    </row>
    <row r="167" spans="1:10" hidden="1" outlineLevel="1" x14ac:dyDescent="0.25">
      <c r="A167" s="43"/>
      <c r="B167" s="8"/>
      <c r="C167" s="21"/>
      <c r="D167" s="53"/>
      <c r="E167" s="6"/>
      <c r="F167" s="6"/>
      <c r="G167" s="6"/>
      <c r="H167" s="6"/>
      <c r="I167" s="6"/>
      <c r="J167" s="18"/>
    </row>
    <row r="168" spans="1:10" hidden="1" outlineLevel="1" x14ac:dyDescent="0.25">
      <c r="A168" s="43"/>
      <c r="B168" s="8"/>
      <c r="C168" s="21"/>
      <c r="D168" s="53"/>
      <c r="E168" s="6"/>
      <c r="F168" s="6"/>
      <c r="G168" s="6"/>
      <c r="H168" s="6"/>
      <c r="I168" s="6"/>
      <c r="J168" s="18"/>
    </row>
    <row r="169" spans="1:10" hidden="1" outlineLevel="1" x14ac:dyDescent="0.25">
      <c r="A169" s="43"/>
      <c r="B169" s="8"/>
      <c r="C169" s="21"/>
      <c r="D169" s="53"/>
      <c r="E169" s="6"/>
      <c r="F169" s="6"/>
      <c r="G169" s="6"/>
      <c r="H169" s="6"/>
      <c r="I169" s="6"/>
      <c r="J169" s="18"/>
    </row>
    <row r="170" spans="1:10" hidden="1" outlineLevel="1" x14ac:dyDescent="0.25">
      <c r="A170" s="43"/>
      <c r="B170" s="8"/>
      <c r="C170" s="21"/>
      <c r="D170" s="53"/>
      <c r="E170" s="6"/>
      <c r="F170" s="6"/>
      <c r="G170" s="6"/>
      <c r="H170" s="6"/>
      <c r="I170" s="6"/>
      <c r="J170" s="18"/>
    </row>
    <row r="171" spans="1:10" hidden="1" outlineLevel="1" x14ac:dyDescent="0.25">
      <c r="A171" s="43"/>
      <c r="B171" s="8"/>
      <c r="C171" s="21"/>
      <c r="D171" s="53"/>
      <c r="E171" s="6"/>
      <c r="F171" s="6"/>
      <c r="G171" s="6"/>
      <c r="H171" s="6"/>
      <c r="I171" s="6"/>
      <c r="J171" s="18"/>
    </row>
    <row r="172" spans="1:10" hidden="1" outlineLevel="1" x14ac:dyDescent="0.25">
      <c r="A172" s="43"/>
      <c r="B172" s="8"/>
      <c r="C172" s="21"/>
      <c r="D172" s="53"/>
      <c r="E172" s="6"/>
      <c r="F172" s="6"/>
      <c r="G172" s="6"/>
      <c r="H172" s="6"/>
      <c r="I172" s="6"/>
      <c r="J172" s="18"/>
    </row>
    <row r="173" spans="1:10" hidden="1" outlineLevel="1" x14ac:dyDescent="0.25">
      <c r="A173" s="43"/>
      <c r="B173" s="8"/>
      <c r="C173" s="21"/>
      <c r="D173" s="53"/>
      <c r="E173" s="6"/>
      <c r="F173" s="6"/>
      <c r="G173" s="6"/>
      <c r="H173" s="6"/>
      <c r="I173" s="6"/>
      <c r="J173" s="18"/>
    </row>
    <row r="174" spans="1:10" hidden="1" outlineLevel="1" x14ac:dyDescent="0.25">
      <c r="A174" s="43"/>
      <c r="B174" s="8"/>
      <c r="C174" s="21"/>
      <c r="D174" s="53"/>
      <c r="E174" s="6"/>
      <c r="F174" s="6"/>
      <c r="G174" s="6"/>
      <c r="H174" s="6"/>
      <c r="I174" s="6"/>
      <c r="J174" s="18"/>
    </row>
    <row r="175" spans="1:10" hidden="1" outlineLevel="1" x14ac:dyDescent="0.25">
      <c r="A175" s="43"/>
      <c r="B175" s="8"/>
      <c r="C175" s="21"/>
      <c r="D175" s="53"/>
      <c r="E175" s="6"/>
      <c r="F175" s="6"/>
      <c r="G175" s="6"/>
      <c r="H175" s="6"/>
      <c r="I175" s="6"/>
      <c r="J175" s="18"/>
    </row>
    <row r="176" spans="1:10" hidden="1" outlineLevel="1" x14ac:dyDescent="0.25">
      <c r="A176" s="43"/>
      <c r="B176" s="8"/>
      <c r="C176" s="21"/>
      <c r="D176" s="53"/>
      <c r="E176" s="6"/>
      <c r="F176" s="6"/>
      <c r="G176" s="6"/>
      <c r="H176" s="6"/>
      <c r="I176" s="6"/>
      <c r="J176" s="18"/>
    </row>
    <row r="177" spans="1:10" hidden="1" outlineLevel="1" x14ac:dyDescent="0.25">
      <c r="A177" s="43"/>
      <c r="B177" s="8"/>
      <c r="C177" s="21"/>
      <c r="D177" s="53"/>
      <c r="E177" s="6"/>
      <c r="F177" s="6"/>
      <c r="G177" s="6"/>
      <c r="H177" s="6"/>
      <c r="I177" s="6"/>
      <c r="J177" s="18"/>
    </row>
    <row r="178" spans="1:10" hidden="1" outlineLevel="1" x14ac:dyDescent="0.25">
      <c r="A178" s="43"/>
      <c r="B178" s="8"/>
      <c r="C178" s="21"/>
      <c r="D178" s="53"/>
      <c r="E178" s="6"/>
      <c r="F178" s="6"/>
      <c r="G178" s="6"/>
      <c r="H178" s="6"/>
      <c r="I178" s="6"/>
      <c r="J178" s="18"/>
    </row>
    <row r="179" spans="1:10" hidden="1" outlineLevel="1" x14ac:dyDescent="0.25">
      <c r="A179" s="43"/>
      <c r="B179" s="8"/>
      <c r="C179" s="21"/>
      <c r="D179" s="53"/>
      <c r="E179" s="6"/>
      <c r="F179" s="6"/>
      <c r="G179" s="6"/>
      <c r="H179" s="6"/>
      <c r="I179" s="6"/>
      <c r="J179" s="18"/>
    </row>
    <row r="180" spans="1:10" hidden="1" outlineLevel="1" x14ac:dyDescent="0.25">
      <c r="A180" s="43"/>
      <c r="B180" s="8"/>
      <c r="C180" s="21"/>
      <c r="D180" s="53"/>
      <c r="E180" s="6"/>
      <c r="F180" s="6"/>
      <c r="G180" s="6"/>
      <c r="H180" s="6"/>
      <c r="I180" s="6"/>
      <c r="J180" s="18"/>
    </row>
    <row r="181" spans="1:10" hidden="1" outlineLevel="1" x14ac:dyDescent="0.25">
      <c r="A181" s="43"/>
      <c r="B181" s="8"/>
      <c r="C181" s="21"/>
      <c r="D181" s="53"/>
      <c r="E181" s="6"/>
      <c r="F181" s="6"/>
      <c r="G181" s="6"/>
      <c r="H181" s="6"/>
      <c r="I181" s="6"/>
      <c r="J181" s="18"/>
    </row>
    <row r="182" spans="1:10" hidden="1" outlineLevel="1" x14ac:dyDescent="0.25">
      <c r="A182" s="43"/>
      <c r="B182" s="8"/>
      <c r="C182" s="21"/>
      <c r="D182" s="53"/>
      <c r="E182" s="6"/>
      <c r="F182" s="6"/>
      <c r="G182" s="6"/>
      <c r="H182" s="6"/>
      <c r="I182" s="6"/>
      <c r="J182" s="18"/>
    </row>
    <row r="183" spans="1:10" hidden="1" outlineLevel="1" x14ac:dyDescent="0.25">
      <c r="A183" s="43"/>
      <c r="B183" s="8"/>
      <c r="C183" s="21"/>
      <c r="D183" s="53"/>
      <c r="E183" s="6"/>
      <c r="F183" s="6"/>
      <c r="G183" s="6"/>
      <c r="H183" s="6"/>
      <c r="I183" s="6"/>
      <c r="J183" s="18"/>
    </row>
    <row r="184" spans="1:10" hidden="1" outlineLevel="1" x14ac:dyDescent="0.25">
      <c r="A184" s="43"/>
      <c r="B184" s="8"/>
      <c r="C184" s="21"/>
      <c r="D184" s="53"/>
      <c r="E184" s="6"/>
      <c r="F184" s="6"/>
      <c r="G184" s="6"/>
      <c r="H184" s="6"/>
      <c r="I184" s="6"/>
      <c r="J184" s="18"/>
    </row>
    <row r="185" spans="1:10" hidden="1" outlineLevel="1" x14ac:dyDescent="0.25">
      <c r="A185" s="43"/>
      <c r="B185" s="8"/>
      <c r="C185" s="21"/>
      <c r="D185" s="53"/>
      <c r="E185" s="6"/>
      <c r="F185" s="6"/>
      <c r="G185" s="6"/>
      <c r="H185" s="6"/>
      <c r="I185" s="6"/>
      <c r="J185" s="18"/>
    </row>
    <row r="186" spans="1:10" hidden="1" outlineLevel="1" x14ac:dyDescent="0.25">
      <c r="A186" s="43"/>
      <c r="B186" s="8"/>
      <c r="C186" s="21"/>
      <c r="D186" s="53"/>
      <c r="E186" s="6"/>
      <c r="F186" s="6"/>
      <c r="G186" s="6"/>
      <c r="H186" s="6"/>
      <c r="I186" s="6"/>
      <c r="J186" s="18"/>
    </row>
    <row r="187" spans="1:10" hidden="1" outlineLevel="1" x14ac:dyDescent="0.25">
      <c r="A187" s="43"/>
      <c r="B187" s="8"/>
      <c r="C187" s="21"/>
      <c r="D187" s="40"/>
      <c r="E187" s="6"/>
      <c r="F187" s="6"/>
      <c r="G187" s="6"/>
      <c r="H187" s="6"/>
      <c r="I187" s="6"/>
      <c r="J187" s="18"/>
    </row>
    <row r="188" spans="1:10" collapsed="1" x14ac:dyDescent="0.25"/>
  </sheetData>
  <sortState ref="C28:E33">
    <sortCondition ref="C28"/>
  </sortState>
  <mergeCells count="6">
    <mergeCell ref="A160:D160"/>
    <mergeCell ref="A7:D7"/>
    <mergeCell ref="A36:D36"/>
    <mergeCell ref="A65:D65"/>
    <mergeCell ref="A94:D94"/>
    <mergeCell ref="A123:D123"/>
  </mergeCell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12"/>
  <sheetViews>
    <sheetView zoomScale="85" zoomScaleNormal="85" workbookViewId="0">
      <pane ySplit="3" topLeftCell="A4" activePane="bottomLeft" state="frozen"/>
      <selection activeCell="F196" sqref="F196"/>
      <selection pane="bottomLeft" activeCell="P7" sqref="P7"/>
    </sheetView>
  </sheetViews>
  <sheetFormatPr defaultRowHeight="15" outlineLevelRow="1" x14ac:dyDescent="0.25"/>
  <cols>
    <col min="1" max="1" width="14.42578125" bestFit="1" customWidth="1"/>
    <col min="2" max="2" width="23.85546875" bestFit="1" customWidth="1"/>
    <col min="5" max="5" width="22.5703125" bestFit="1" customWidth="1"/>
    <col min="6" max="7" width="22.42578125" bestFit="1" customWidth="1"/>
    <col min="8" max="8" width="15.85546875" bestFit="1" customWidth="1"/>
    <col min="9" max="9" width="11.42578125" bestFit="1" customWidth="1"/>
    <col min="10" max="10" width="20.85546875" style="15" bestFit="1" customWidth="1"/>
  </cols>
  <sheetData>
    <row r="1" spans="1:10" s="164" customFormat="1" x14ac:dyDescent="0.25">
      <c r="A1" s="112"/>
      <c r="B1" s="164">
        <v>1</v>
      </c>
      <c r="C1" s="164">
        <v>2</v>
      </c>
      <c r="D1" s="164">
        <v>3</v>
      </c>
      <c r="E1" s="164">
        <v>6</v>
      </c>
      <c r="F1" s="164">
        <v>5</v>
      </c>
      <c r="G1" s="164">
        <v>8</v>
      </c>
      <c r="J1" s="15"/>
    </row>
    <row r="2" spans="1:10" s="112" customFormat="1" x14ac:dyDescent="0.25">
      <c r="A2" s="30" t="s">
        <v>216</v>
      </c>
      <c r="B2" s="30" t="s">
        <v>29</v>
      </c>
      <c r="C2" s="30" t="s">
        <v>151</v>
      </c>
      <c r="D2" s="30" t="s">
        <v>16</v>
      </c>
      <c r="E2" s="30" t="s">
        <v>21</v>
      </c>
      <c r="F2" s="30" t="s">
        <v>61</v>
      </c>
      <c r="G2" s="30" t="s">
        <v>274</v>
      </c>
      <c r="J2" s="19"/>
    </row>
    <row r="3" spans="1:10" s="170" customFormat="1" x14ac:dyDescent="0.25">
      <c r="B3" s="338">
        <f>J18</f>
        <v>8.8025346260387796</v>
      </c>
      <c r="C3" s="338">
        <f>J45</f>
        <v>11.427742382271468</v>
      </c>
      <c r="D3" s="338">
        <f>J70</f>
        <v>71.182132963988934</v>
      </c>
      <c r="E3" s="338">
        <f>J98</f>
        <v>73.497922437673125</v>
      </c>
      <c r="F3" s="338">
        <f>J133</f>
        <v>9.8207202216066474</v>
      </c>
      <c r="G3" s="338">
        <f>J156</f>
        <v>69.621911357340707</v>
      </c>
      <c r="H3" s="32"/>
      <c r="J3" s="32"/>
    </row>
    <row r="4" spans="1:10" x14ac:dyDescent="0.25">
      <c r="A4" s="3"/>
      <c r="B4" s="19"/>
      <c r="C4" s="15"/>
      <c r="D4" s="15"/>
      <c r="E4" s="15"/>
      <c r="F4" s="15"/>
      <c r="G4" s="15"/>
      <c r="H4" s="15"/>
    </row>
    <row r="5" spans="1:10" x14ac:dyDescent="0.25">
      <c r="A5" s="3"/>
      <c r="B5" s="3"/>
    </row>
    <row r="6" spans="1:10" x14ac:dyDescent="0.25">
      <c r="A6" s="3"/>
      <c r="B6" s="3"/>
      <c r="H6" s="53"/>
    </row>
    <row r="7" spans="1:10" ht="18.75" x14ac:dyDescent="0.3">
      <c r="A7" s="339" t="s">
        <v>444</v>
      </c>
      <c r="B7" s="339"/>
      <c r="C7" s="339"/>
      <c r="D7" s="339"/>
      <c r="E7" s="56" t="s">
        <v>54</v>
      </c>
      <c r="F7" s="42">
        <f>J7-H7</f>
        <v>180.5</v>
      </c>
      <c r="G7" s="53" t="s">
        <v>97</v>
      </c>
      <c r="H7" s="57">
        <v>15.8</v>
      </c>
      <c r="I7" s="53" t="s">
        <v>98</v>
      </c>
      <c r="J7" s="23">
        <v>196.3</v>
      </c>
    </row>
    <row r="8" spans="1:10" x14ac:dyDescent="0.25">
      <c r="A8" s="43"/>
      <c r="B8" s="43" t="s">
        <v>7</v>
      </c>
      <c r="C8" s="43" t="s">
        <v>47</v>
      </c>
      <c r="D8" s="43" t="s">
        <v>24</v>
      </c>
      <c r="E8" s="43" t="s">
        <v>49</v>
      </c>
      <c r="F8" s="43" t="s">
        <v>50</v>
      </c>
      <c r="G8" s="43" t="s">
        <v>50</v>
      </c>
      <c r="H8" s="43" t="s">
        <v>51</v>
      </c>
      <c r="I8" s="43" t="s">
        <v>52</v>
      </c>
      <c r="J8" s="16" t="s">
        <v>53</v>
      </c>
    </row>
    <row r="9" spans="1:10" s="1" customFormat="1" x14ac:dyDescent="0.25">
      <c r="A9" s="43"/>
      <c r="B9" s="8" t="s">
        <v>96</v>
      </c>
      <c r="C9" s="12">
        <f>$H7</f>
        <v>15.8</v>
      </c>
      <c r="D9" s="12"/>
      <c r="E9" s="327">
        <f>IF(C10=C9,(C10-C9)/2, C10-C9)</f>
        <v>10.5</v>
      </c>
      <c r="F9" s="327">
        <f t="shared" ref="F9" si="0">E9+D9</f>
        <v>10.5</v>
      </c>
      <c r="G9" s="327">
        <f>IF(C10&gt;=J7,D10,0)</f>
        <v>0</v>
      </c>
      <c r="H9" s="13">
        <f>(G9+F9)/2</f>
        <v>5.25</v>
      </c>
      <c r="I9" s="13">
        <f>E9</f>
        <v>10.5</v>
      </c>
      <c r="J9" s="17">
        <f>H9*I9</f>
        <v>55.125</v>
      </c>
    </row>
    <row r="10" spans="1:10" x14ac:dyDescent="0.25">
      <c r="A10" s="43" t="s">
        <v>29</v>
      </c>
      <c r="B10" s="301" t="s">
        <v>445</v>
      </c>
      <c r="C10" s="301">
        <v>26.3</v>
      </c>
      <c r="D10" s="301">
        <v>0</v>
      </c>
      <c r="E10" s="24">
        <f>IF(C11=0,"",(C11-C10)/2)</f>
        <v>10.499999999999998</v>
      </c>
      <c r="F10" s="24">
        <f>E10+D10</f>
        <v>10.499999999999998</v>
      </c>
      <c r="G10" s="24">
        <f>E10+D11</f>
        <v>13.599999999999998</v>
      </c>
      <c r="H10" s="24">
        <f>((G10+F10)/2)/2</f>
        <v>6.0249999999999986</v>
      </c>
      <c r="I10" s="24">
        <f>E10*2</f>
        <v>20.999999999999996</v>
      </c>
      <c r="J10" s="25">
        <f>H10*I10</f>
        <v>126.52499999999995</v>
      </c>
    </row>
    <row r="11" spans="1:10" x14ac:dyDescent="0.25">
      <c r="A11" s="43" t="s">
        <v>29</v>
      </c>
      <c r="B11" s="301" t="s">
        <v>446</v>
      </c>
      <c r="C11" s="301">
        <v>47.3</v>
      </c>
      <c r="D11" s="301">
        <v>3.1</v>
      </c>
      <c r="E11" s="24">
        <f t="shared" ref="E11:E15" si="1">IF(C12=0,"",(C12-C11)/2)</f>
        <v>3.3000000000000043</v>
      </c>
      <c r="F11" s="24">
        <f>E11+D11</f>
        <v>6.4000000000000039</v>
      </c>
      <c r="G11" s="24">
        <f t="shared" ref="G11:G16" si="2">E11+D12</f>
        <v>3.3000000000000043</v>
      </c>
      <c r="H11" s="24">
        <f t="shared" ref="H11:H16" si="3">((G11+F11)/2)/2</f>
        <v>2.425000000000002</v>
      </c>
      <c r="I11" s="24">
        <f t="shared" ref="I11:I16" si="4">E11*2</f>
        <v>6.6000000000000085</v>
      </c>
      <c r="J11" s="25">
        <f t="shared" ref="J11:J17" si="5">H11*I11</f>
        <v>16.005000000000035</v>
      </c>
    </row>
    <row r="12" spans="1:10" x14ac:dyDescent="0.25">
      <c r="A12" s="43" t="s">
        <v>29</v>
      </c>
      <c r="B12" s="304" t="s">
        <v>58</v>
      </c>
      <c r="C12" s="302">
        <v>53.900000000000006</v>
      </c>
      <c r="D12" s="302">
        <v>0</v>
      </c>
      <c r="E12" s="24">
        <f t="shared" si="1"/>
        <v>6.25</v>
      </c>
      <c r="F12" s="24">
        <f>E12+D12</f>
        <v>6.25</v>
      </c>
      <c r="G12" s="24">
        <f t="shared" si="2"/>
        <v>12.25</v>
      </c>
      <c r="H12" s="24">
        <f t="shared" si="3"/>
        <v>4.625</v>
      </c>
      <c r="I12" s="24">
        <f t="shared" si="4"/>
        <v>12.5</v>
      </c>
      <c r="J12" s="25">
        <f t="shared" si="5"/>
        <v>57.8125</v>
      </c>
    </row>
    <row r="13" spans="1:10" x14ac:dyDescent="0.25">
      <c r="A13" s="43" t="s">
        <v>29</v>
      </c>
      <c r="B13" s="301" t="s">
        <v>452</v>
      </c>
      <c r="C13" s="301">
        <v>66.400000000000006</v>
      </c>
      <c r="D13" s="301">
        <v>6</v>
      </c>
      <c r="E13" s="24">
        <f t="shared" si="1"/>
        <v>22.599999999999994</v>
      </c>
      <c r="F13" s="24">
        <f>E13+D13</f>
        <v>28.599999999999994</v>
      </c>
      <c r="G13" s="24">
        <f t="shared" si="2"/>
        <v>22.599999999999994</v>
      </c>
      <c r="H13" s="24">
        <f t="shared" si="3"/>
        <v>12.799999999999997</v>
      </c>
      <c r="I13" s="24">
        <f t="shared" si="4"/>
        <v>45.199999999999989</v>
      </c>
      <c r="J13" s="25">
        <f t="shared" si="5"/>
        <v>578.55999999999972</v>
      </c>
    </row>
    <row r="14" spans="1:10" s="1" customFormat="1" x14ac:dyDescent="0.25">
      <c r="A14" s="43" t="s">
        <v>29</v>
      </c>
      <c r="B14" s="301" t="s">
        <v>447</v>
      </c>
      <c r="C14" s="301">
        <v>111.6</v>
      </c>
      <c r="D14" s="301">
        <v>0</v>
      </c>
      <c r="E14" s="24">
        <f t="shared" si="1"/>
        <v>6.7000000000000028</v>
      </c>
      <c r="F14" s="24">
        <f>E14+D14</f>
        <v>6.7000000000000028</v>
      </c>
      <c r="G14" s="24">
        <f t="shared" si="2"/>
        <v>6.7000000000000028</v>
      </c>
      <c r="H14" s="24">
        <f t="shared" si="3"/>
        <v>3.3500000000000014</v>
      </c>
      <c r="I14" s="24">
        <f t="shared" si="4"/>
        <v>13.400000000000006</v>
      </c>
      <c r="J14" s="25">
        <f t="shared" si="5"/>
        <v>44.890000000000036</v>
      </c>
    </row>
    <row r="15" spans="1:10" x14ac:dyDescent="0.25">
      <c r="A15" s="43" t="s">
        <v>29</v>
      </c>
      <c r="B15" s="302" t="s">
        <v>674</v>
      </c>
      <c r="C15" s="301">
        <v>125</v>
      </c>
      <c r="D15" s="301">
        <v>0</v>
      </c>
      <c r="E15" s="24">
        <f t="shared" si="1"/>
        <v>20.900000000000006</v>
      </c>
      <c r="F15" s="24">
        <f t="shared" ref="F15:F17" si="6">E15+D15</f>
        <v>20.900000000000006</v>
      </c>
      <c r="G15" s="24">
        <f t="shared" si="2"/>
        <v>20.900000000000006</v>
      </c>
      <c r="H15" s="24">
        <f t="shared" si="3"/>
        <v>10.450000000000003</v>
      </c>
      <c r="I15" s="24">
        <f t="shared" si="4"/>
        <v>41.800000000000011</v>
      </c>
      <c r="J15" s="25">
        <f t="shared" si="5"/>
        <v>436.81000000000023</v>
      </c>
    </row>
    <row r="16" spans="1:10" s="1" customFormat="1" x14ac:dyDescent="0.25">
      <c r="A16" s="43" t="s">
        <v>29</v>
      </c>
      <c r="B16" s="301" t="s">
        <v>449</v>
      </c>
      <c r="C16" s="301">
        <v>166.8</v>
      </c>
      <c r="D16" s="301">
        <v>0</v>
      </c>
      <c r="E16" s="24">
        <f>IF(C17=0,"",(C17-C16)/2)</f>
        <v>7.9500000000000028</v>
      </c>
      <c r="F16" s="24">
        <f t="shared" si="6"/>
        <v>7.9500000000000028</v>
      </c>
      <c r="G16" s="24">
        <f t="shared" si="2"/>
        <v>18.850000000000001</v>
      </c>
      <c r="H16" s="24">
        <f t="shared" si="3"/>
        <v>6.7000000000000011</v>
      </c>
      <c r="I16" s="24">
        <f t="shared" si="4"/>
        <v>15.900000000000006</v>
      </c>
      <c r="J16" s="25">
        <f t="shared" si="5"/>
        <v>106.53000000000006</v>
      </c>
    </row>
    <row r="17" spans="1:10" x14ac:dyDescent="0.25">
      <c r="A17" s="43" t="s">
        <v>29</v>
      </c>
      <c r="B17" s="301" t="s">
        <v>451</v>
      </c>
      <c r="C17" s="301">
        <v>182.70000000000002</v>
      </c>
      <c r="D17" s="301">
        <v>10.9</v>
      </c>
      <c r="E17" s="13">
        <f t="shared" ref="E17" si="7">IF(C18=C17,(C18-C17)/2,C18-C17)</f>
        <v>13.599999999999994</v>
      </c>
      <c r="F17" s="13">
        <f t="shared" si="6"/>
        <v>24.499999999999993</v>
      </c>
      <c r="G17" s="13"/>
      <c r="H17" s="13">
        <f t="shared" ref="H17" si="8">(G17+F17)/2</f>
        <v>12.249999999999996</v>
      </c>
      <c r="I17" s="13">
        <f t="shared" ref="I17" si="9">E17</f>
        <v>13.599999999999994</v>
      </c>
      <c r="J17" s="17">
        <f t="shared" si="5"/>
        <v>166.59999999999988</v>
      </c>
    </row>
    <row r="18" spans="1:10" x14ac:dyDescent="0.25">
      <c r="A18" s="43" t="s">
        <v>29</v>
      </c>
      <c r="B18" s="8" t="s">
        <v>95</v>
      </c>
      <c r="C18" s="21">
        <f t="shared" ref="C18:C33" si="10">$J$7</f>
        <v>196.3</v>
      </c>
      <c r="D18" s="301"/>
      <c r="E18" s="6"/>
      <c r="F18" s="6"/>
      <c r="G18" s="6"/>
      <c r="H18" s="6"/>
      <c r="I18" s="6"/>
      <c r="J18" s="58">
        <f>SUM(J$9:J17)/$F$7</f>
        <v>8.8025346260387796</v>
      </c>
    </row>
    <row r="19" spans="1:10" hidden="1" outlineLevel="1" x14ac:dyDescent="0.25">
      <c r="A19" s="43" t="s">
        <v>29</v>
      </c>
      <c r="B19" s="8" t="s">
        <v>95</v>
      </c>
      <c r="C19" s="21">
        <f t="shared" si="10"/>
        <v>196.3</v>
      </c>
      <c r="D19" s="53"/>
      <c r="E19" s="6"/>
      <c r="F19" s="6"/>
      <c r="G19" s="6"/>
      <c r="H19" s="6"/>
      <c r="I19" s="6"/>
      <c r="J19" s="58">
        <f>SUM(J$9:J18)/$F$7</f>
        <v>8.8513021308921811</v>
      </c>
    </row>
    <row r="20" spans="1:10" hidden="1" outlineLevel="1" x14ac:dyDescent="0.25">
      <c r="A20" s="43" t="s">
        <v>29</v>
      </c>
      <c r="B20" s="8" t="s">
        <v>95</v>
      </c>
      <c r="C20" s="21">
        <f t="shared" si="10"/>
        <v>196.3</v>
      </c>
      <c r="D20" s="53"/>
      <c r="E20" s="6"/>
      <c r="F20" s="6"/>
      <c r="G20" s="6"/>
      <c r="H20" s="6"/>
      <c r="I20" s="6"/>
      <c r="J20" s="58">
        <f>SUM(J$9:J19)/$F$7</f>
        <v>8.9003398158278717</v>
      </c>
    </row>
    <row r="21" spans="1:10" s="1" customFormat="1" hidden="1" outlineLevel="1" x14ac:dyDescent="0.25">
      <c r="A21" s="43" t="s">
        <v>29</v>
      </c>
      <c r="B21" s="8" t="s">
        <v>95</v>
      </c>
      <c r="C21" s="21">
        <f t="shared" si="10"/>
        <v>196.3</v>
      </c>
      <c r="D21" s="53"/>
      <c r="E21" s="6"/>
      <c r="F21" s="6"/>
      <c r="G21" s="6"/>
      <c r="H21" s="6"/>
      <c r="I21" s="6"/>
      <c r="J21" s="58">
        <f>SUM(J$9:J20)/$F$7</f>
        <v>8.9496491776884142</v>
      </c>
    </row>
    <row r="22" spans="1:10" hidden="1" outlineLevel="1" x14ac:dyDescent="0.25">
      <c r="A22" s="43" t="s">
        <v>29</v>
      </c>
      <c r="B22" s="8" t="s">
        <v>95</v>
      </c>
      <c r="C22" s="21">
        <f t="shared" si="10"/>
        <v>196.3</v>
      </c>
      <c r="D22" s="53"/>
      <c r="E22" s="6"/>
      <c r="F22" s="6"/>
      <c r="G22" s="6"/>
      <c r="H22" s="6"/>
      <c r="I22" s="6"/>
      <c r="J22" s="58">
        <f>SUM(J$9:J21)/$F$7</f>
        <v>8.9992317216091262</v>
      </c>
    </row>
    <row r="23" spans="1:10" s="1" customFormat="1" hidden="1" outlineLevel="1" x14ac:dyDescent="0.25">
      <c r="A23" s="43" t="s">
        <v>29</v>
      </c>
      <c r="B23" s="8" t="s">
        <v>95</v>
      </c>
      <c r="C23" s="21">
        <f t="shared" si="10"/>
        <v>196.3</v>
      </c>
      <c r="D23" s="53"/>
      <c r="E23" s="6"/>
      <c r="F23" s="6"/>
      <c r="G23" s="6"/>
      <c r="H23" s="6"/>
      <c r="I23" s="6"/>
      <c r="J23" s="58">
        <f>SUM(J$9:J22)/$F$7</f>
        <v>9.0490889610640224</v>
      </c>
    </row>
    <row r="24" spans="1:10" hidden="1" outlineLevel="1" x14ac:dyDescent="0.25">
      <c r="A24" s="43" t="s">
        <v>29</v>
      </c>
      <c r="B24" s="8" t="s">
        <v>95</v>
      </c>
      <c r="C24" s="21">
        <f t="shared" si="10"/>
        <v>196.3</v>
      </c>
      <c r="D24" s="53"/>
      <c r="E24" s="6"/>
      <c r="F24" s="6"/>
      <c r="G24" s="6"/>
      <c r="H24" s="6"/>
      <c r="I24" s="6"/>
      <c r="J24" s="58">
        <f>SUM(J$9:J23)/$F$7</f>
        <v>9.0992224179120225</v>
      </c>
    </row>
    <row r="25" spans="1:10" hidden="1" outlineLevel="1" x14ac:dyDescent="0.25">
      <c r="A25" s="43" t="s">
        <v>29</v>
      </c>
      <c r="B25" s="8" t="s">
        <v>95</v>
      </c>
      <c r="C25" s="21">
        <f t="shared" si="10"/>
        <v>196.3</v>
      </c>
      <c r="D25" s="53"/>
      <c r="E25" s="6"/>
      <c r="F25" s="6"/>
      <c r="G25" s="6"/>
      <c r="H25" s="6"/>
      <c r="I25" s="6"/>
      <c r="J25" s="58">
        <f>SUM(J$9:J24)/$F$7</f>
        <v>9.1496336224433907</v>
      </c>
    </row>
    <row r="26" spans="1:10" s="1" customFormat="1" hidden="1" outlineLevel="1" x14ac:dyDescent="0.25">
      <c r="A26" s="43" t="s">
        <v>29</v>
      </c>
      <c r="B26" s="8" t="s">
        <v>95</v>
      </c>
      <c r="C26" s="21">
        <f t="shared" si="10"/>
        <v>196.3</v>
      </c>
      <c r="D26" s="53"/>
      <c r="E26" s="6"/>
      <c r="F26" s="6"/>
      <c r="G26" s="6"/>
      <c r="H26" s="6"/>
      <c r="I26" s="6"/>
      <c r="J26" s="58">
        <f>SUM(J$9:J25)/$F$7</f>
        <v>9.200324113426456</v>
      </c>
    </row>
    <row r="27" spans="1:10" hidden="1" outlineLevel="1" x14ac:dyDescent="0.25">
      <c r="A27" s="43" t="s">
        <v>29</v>
      </c>
      <c r="B27" s="8" t="s">
        <v>95</v>
      </c>
      <c r="C27" s="21">
        <f t="shared" si="10"/>
        <v>196.3</v>
      </c>
      <c r="D27" s="53"/>
      <c r="E27" s="6"/>
      <c r="F27" s="6"/>
      <c r="G27" s="6"/>
      <c r="H27" s="6"/>
      <c r="I27" s="6"/>
      <c r="J27" s="58">
        <f>SUM(J$9:J26)/$F$7</f>
        <v>9.25129543815458</v>
      </c>
    </row>
    <row r="28" spans="1:10" s="1" customFormat="1" hidden="1" outlineLevel="1" x14ac:dyDescent="0.25">
      <c r="A28" s="43" t="s">
        <v>29</v>
      </c>
      <c r="B28" s="8" t="s">
        <v>95</v>
      </c>
      <c r="C28" s="21">
        <f t="shared" si="10"/>
        <v>196.3</v>
      </c>
      <c r="D28" s="53"/>
      <c r="E28" s="6"/>
      <c r="F28" s="6"/>
      <c r="G28" s="6"/>
      <c r="H28" s="6"/>
      <c r="I28" s="6"/>
      <c r="J28" s="58">
        <f>SUM(J$9:J27)/$F$7</f>
        <v>9.3025491524933877</v>
      </c>
    </row>
    <row r="29" spans="1:10" hidden="1" outlineLevel="1" x14ac:dyDescent="0.25">
      <c r="A29" s="43" t="s">
        <v>29</v>
      </c>
      <c r="B29" s="8" t="s">
        <v>95</v>
      </c>
      <c r="C29" s="21">
        <f t="shared" si="10"/>
        <v>196.3</v>
      </c>
      <c r="D29" s="53"/>
      <c r="E29" s="6"/>
      <c r="F29" s="6"/>
      <c r="G29" s="6"/>
      <c r="H29" s="6"/>
      <c r="I29" s="6"/>
      <c r="J29" s="58">
        <f>SUM(J$9:J28)/$F$7</f>
        <v>9.3540868209282539</v>
      </c>
    </row>
    <row r="30" spans="1:10" hidden="1" outlineLevel="1" x14ac:dyDescent="0.25">
      <c r="A30" s="43" t="s">
        <v>29</v>
      </c>
      <c r="B30" s="8" t="s">
        <v>95</v>
      </c>
      <c r="C30" s="21">
        <f t="shared" si="10"/>
        <v>196.3</v>
      </c>
      <c r="D30" s="53"/>
      <c r="E30" s="6"/>
      <c r="F30" s="6"/>
      <c r="G30" s="6"/>
      <c r="H30" s="6"/>
      <c r="I30" s="6"/>
      <c r="J30" s="58">
        <f>SUM(J$9:J29)/$F$7</f>
        <v>9.4059100166120668</v>
      </c>
    </row>
    <row r="31" spans="1:10" hidden="1" outlineLevel="1" x14ac:dyDescent="0.25">
      <c r="A31" s="43" t="s">
        <v>29</v>
      </c>
      <c r="B31" s="8" t="s">
        <v>95</v>
      </c>
      <c r="C31" s="21">
        <f t="shared" si="10"/>
        <v>196.3</v>
      </c>
      <c r="D31" s="53"/>
      <c r="E31" s="6"/>
      <c r="F31" s="6"/>
      <c r="G31" s="6"/>
      <c r="H31" s="6"/>
      <c r="I31" s="6"/>
      <c r="J31" s="58">
        <f>SUM(J$9:J30)/$F$7</f>
        <v>9.4580203214132403</v>
      </c>
    </row>
    <row r="32" spans="1:10" hidden="1" outlineLevel="1" x14ac:dyDescent="0.25">
      <c r="A32" s="43" t="s">
        <v>29</v>
      </c>
      <c r="B32" s="8" t="s">
        <v>95</v>
      </c>
      <c r="C32" s="21">
        <f t="shared" si="10"/>
        <v>196.3</v>
      </c>
      <c r="D32" s="53"/>
      <c r="E32" s="6"/>
      <c r="F32" s="6"/>
      <c r="G32" s="6"/>
      <c r="H32" s="6"/>
      <c r="I32" s="6"/>
      <c r="J32" s="58">
        <f>SUM(J$9:J31)/$F$7</f>
        <v>9.5104193259640066</v>
      </c>
    </row>
    <row r="33" spans="1:10" hidden="1" outlineLevel="1" x14ac:dyDescent="0.25">
      <c r="A33" s="43"/>
      <c r="B33" s="8" t="s">
        <v>95</v>
      </c>
      <c r="C33" s="21">
        <f t="shared" si="10"/>
        <v>196.3</v>
      </c>
      <c r="D33" s="53"/>
      <c r="E33" s="6"/>
      <c r="F33" s="6"/>
      <c r="G33" s="6"/>
      <c r="H33" s="6"/>
      <c r="I33" s="6"/>
      <c r="J33" s="58">
        <f>SUM(J$9:J32)/$F$7</f>
        <v>9.5631086297089603</v>
      </c>
    </row>
    <row r="34" spans="1:10" s="1" customFormat="1" hidden="1" outlineLevel="1" x14ac:dyDescent="0.25">
      <c r="A34" s="43"/>
      <c r="B34" s="8" t="s">
        <v>95</v>
      </c>
      <c r="C34" s="21">
        <f>$J$7</f>
        <v>196.3</v>
      </c>
      <c r="D34" s="53"/>
      <c r="E34" s="6"/>
      <c r="F34" s="6"/>
      <c r="G34" s="6"/>
      <c r="H34" s="6"/>
      <c r="I34" s="6"/>
      <c r="J34" s="58">
        <f>SUM(J$9:J33)/$F$7</f>
        <v>9.6160898409538849</v>
      </c>
    </row>
    <row r="35" spans="1:10" collapsed="1" x14ac:dyDescent="0.25">
      <c r="A35" s="53"/>
      <c r="B35" s="53"/>
      <c r="C35" s="53"/>
      <c r="D35" s="53"/>
      <c r="E35" s="53"/>
      <c r="F35" s="53"/>
      <c r="G35" s="53"/>
      <c r="H35" s="53"/>
      <c r="I35" s="53"/>
      <c r="J35" s="53"/>
    </row>
    <row r="36" spans="1:10" ht="18.75" x14ac:dyDescent="0.3">
      <c r="A36" s="339"/>
      <c r="B36" s="339"/>
      <c r="C36" s="339"/>
      <c r="D36" s="339"/>
      <c r="E36" s="56" t="s">
        <v>54</v>
      </c>
      <c r="F36" s="42">
        <f>J36-H36</f>
        <v>180.5</v>
      </c>
      <c r="G36" s="53" t="s">
        <v>97</v>
      </c>
      <c r="H36" s="38">
        <f>H7</f>
        <v>15.8</v>
      </c>
      <c r="I36" s="53" t="s">
        <v>98</v>
      </c>
      <c r="J36" s="59">
        <f>J7</f>
        <v>196.3</v>
      </c>
    </row>
    <row r="37" spans="1:10" x14ac:dyDescent="0.25">
      <c r="A37" s="43"/>
      <c r="B37" s="43" t="s">
        <v>7</v>
      </c>
      <c r="C37" s="43" t="s">
        <v>47</v>
      </c>
      <c r="D37" s="43" t="s">
        <v>24</v>
      </c>
      <c r="E37" s="43" t="s">
        <v>49</v>
      </c>
      <c r="F37" s="43" t="s">
        <v>50</v>
      </c>
      <c r="G37" s="43" t="s">
        <v>50</v>
      </c>
      <c r="H37" s="43" t="s">
        <v>51</v>
      </c>
      <c r="I37" s="43" t="s">
        <v>52</v>
      </c>
      <c r="J37" s="16" t="s">
        <v>53</v>
      </c>
    </row>
    <row r="38" spans="1:10" s="1" customFormat="1" x14ac:dyDescent="0.25">
      <c r="A38" s="43"/>
      <c r="B38" s="8" t="s">
        <v>96</v>
      </c>
      <c r="C38" s="12">
        <f>$H36</f>
        <v>15.8</v>
      </c>
      <c r="D38" s="12"/>
      <c r="E38" s="327">
        <f>IF(C39=C38,(C39-C38)/2, C39-C38)</f>
        <v>10.5</v>
      </c>
      <c r="F38" s="327">
        <f t="shared" ref="F38" si="11">E38+D38</f>
        <v>10.5</v>
      </c>
      <c r="G38" s="327">
        <f>IF(C39&gt;=J36,D39,0)</f>
        <v>0</v>
      </c>
      <c r="H38" s="13">
        <f>(G38+F38)/2</f>
        <v>5.25</v>
      </c>
      <c r="I38" s="13">
        <f>E38</f>
        <v>10.5</v>
      </c>
      <c r="J38" s="17">
        <f>H38*I38</f>
        <v>55.125</v>
      </c>
    </row>
    <row r="39" spans="1:10" x14ac:dyDescent="0.25">
      <c r="A39" s="43" t="s">
        <v>14</v>
      </c>
      <c r="B39" s="304" t="s">
        <v>62</v>
      </c>
      <c r="C39" s="302">
        <v>26.3</v>
      </c>
      <c r="D39" s="302">
        <v>0</v>
      </c>
      <c r="E39" s="24">
        <f t="shared" ref="E39:E41" si="12">IF(C40=0,"",(C40-C39)/2)</f>
        <v>10.499999999999998</v>
      </c>
      <c r="F39" s="24">
        <f>E39+D39</f>
        <v>10.499999999999998</v>
      </c>
      <c r="G39" s="24">
        <f>E39+D40</f>
        <v>13.599999999999998</v>
      </c>
      <c r="H39" s="24">
        <f>((G39+F39)/2)/2</f>
        <v>6.0249999999999986</v>
      </c>
      <c r="I39" s="24">
        <f>E39*2</f>
        <v>20.999999999999996</v>
      </c>
      <c r="J39" s="25">
        <f>H39*I39</f>
        <v>126.52499999999995</v>
      </c>
    </row>
    <row r="40" spans="1:10" s="1" customFormat="1" x14ac:dyDescent="0.25">
      <c r="A40" s="43" t="s">
        <v>14</v>
      </c>
      <c r="B40" s="304" t="s">
        <v>63</v>
      </c>
      <c r="C40" s="302">
        <v>47.3</v>
      </c>
      <c r="D40" s="302">
        <v>3.1</v>
      </c>
      <c r="E40" s="24">
        <f t="shared" si="12"/>
        <v>3.3000000000000043</v>
      </c>
      <c r="F40" s="24">
        <f>E40+D40</f>
        <v>6.4000000000000039</v>
      </c>
      <c r="G40" s="24">
        <f t="shared" ref="G40:G41" si="13">E40+D41</f>
        <v>3.3000000000000043</v>
      </c>
      <c r="H40" s="24">
        <f t="shared" ref="H40:H41" si="14">((G40+F40)/2)/2</f>
        <v>2.425000000000002</v>
      </c>
      <c r="I40" s="24">
        <f t="shared" ref="I40:I41" si="15">E40*2</f>
        <v>6.6000000000000085</v>
      </c>
      <c r="J40" s="25">
        <f t="shared" ref="J40:J41" si="16">H40*I40</f>
        <v>16.005000000000035</v>
      </c>
    </row>
    <row r="41" spans="1:10" x14ac:dyDescent="0.25">
      <c r="A41" s="43" t="s">
        <v>14</v>
      </c>
      <c r="B41" s="304" t="s">
        <v>58</v>
      </c>
      <c r="C41" s="302">
        <v>53.900000000000006</v>
      </c>
      <c r="D41" s="302">
        <v>0</v>
      </c>
      <c r="E41" s="24">
        <f t="shared" si="12"/>
        <v>28.849999999999994</v>
      </c>
      <c r="F41" s="24">
        <f>E41+D41</f>
        <v>28.849999999999994</v>
      </c>
      <c r="G41" s="24">
        <f t="shared" si="13"/>
        <v>28.849999999999994</v>
      </c>
      <c r="H41" s="24">
        <f t="shared" si="14"/>
        <v>14.424999999999997</v>
      </c>
      <c r="I41" s="24">
        <f t="shared" si="15"/>
        <v>57.699999999999989</v>
      </c>
      <c r="J41" s="25">
        <f t="shared" si="16"/>
        <v>832.32249999999965</v>
      </c>
    </row>
    <row r="42" spans="1:10" x14ac:dyDescent="0.25">
      <c r="A42" s="43" t="s">
        <v>14</v>
      </c>
      <c r="B42" s="301" t="s">
        <v>64</v>
      </c>
      <c r="C42" s="301">
        <v>111.6</v>
      </c>
      <c r="D42" s="301">
        <v>0</v>
      </c>
      <c r="E42" s="24">
        <f t="shared" ref="E42:E43" si="17">IF(C43=0,"",(C43-C42)/2)</f>
        <v>5.4500000000000028</v>
      </c>
      <c r="F42" s="24">
        <f t="shared" ref="F42:F43" si="18">E42+D42</f>
        <v>5.4500000000000028</v>
      </c>
      <c r="G42" s="24">
        <f t="shared" ref="G42:G43" si="19">E42+D43</f>
        <v>11.050000000000002</v>
      </c>
      <c r="H42" s="24">
        <f t="shared" ref="H42:H43" si="20">((G42+F42)/2)/2</f>
        <v>4.1250000000000018</v>
      </c>
      <c r="I42" s="24">
        <f t="shared" ref="I42:I43" si="21">E42*2</f>
        <v>10.900000000000006</v>
      </c>
      <c r="J42" s="25">
        <f t="shared" ref="J42:J43" si="22">H42*I42</f>
        <v>44.962500000000041</v>
      </c>
    </row>
    <row r="43" spans="1:10" x14ac:dyDescent="0.25">
      <c r="A43" s="43" t="s">
        <v>14</v>
      </c>
      <c r="B43" s="301" t="s">
        <v>448</v>
      </c>
      <c r="C43" s="301">
        <v>122.5</v>
      </c>
      <c r="D43" s="301">
        <v>5.6</v>
      </c>
      <c r="E43" s="24">
        <f t="shared" si="17"/>
        <v>22.150000000000006</v>
      </c>
      <c r="F43" s="24">
        <f t="shared" si="18"/>
        <v>27.750000000000007</v>
      </c>
      <c r="G43" s="24">
        <f t="shared" si="19"/>
        <v>22.150000000000006</v>
      </c>
      <c r="H43" s="24">
        <f t="shared" si="20"/>
        <v>12.475000000000003</v>
      </c>
      <c r="I43" s="24">
        <f t="shared" si="21"/>
        <v>44.300000000000011</v>
      </c>
      <c r="J43" s="25">
        <f t="shared" si="22"/>
        <v>552.64250000000027</v>
      </c>
    </row>
    <row r="44" spans="1:10" x14ac:dyDescent="0.25">
      <c r="A44" s="43" t="s">
        <v>14</v>
      </c>
      <c r="B44" s="304" t="s">
        <v>66</v>
      </c>
      <c r="C44" s="302">
        <v>166.8</v>
      </c>
      <c r="D44" s="302">
        <v>0</v>
      </c>
      <c r="E44" s="13">
        <f t="shared" ref="E44" si="23">IF(C45=C44,(C45-C44)/2,C45-C44)</f>
        <v>29.5</v>
      </c>
      <c r="F44" s="13">
        <f t="shared" ref="F44" si="24">E44+D44</f>
        <v>29.5</v>
      </c>
      <c r="G44" s="13"/>
      <c r="H44" s="13">
        <f t="shared" ref="H44" si="25">(G44+F44)/2</f>
        <v>14.75</v>
      </c>
      <c r="I44" s="13">
        <f t="shared" ref="I44" si="26">E44</f>
        <v>29.5</v>
      </c>
      <c r="J44" s="17">
        <f t="shared" ref="J44" si="27">H44*I44</f>
        <v>435.125</v>
      </c>
    </row>
    <row r="45" spans="1:10" x14ac:dyDescent="0.25">
      <c r="A45" s="43" t="s">
        <v>14</v>
      </c>
      <c r="B45" s="8" t="s">
        <v>95</v>
      </c>
      <c r="C45" s="21">
        <f t="shared" ref="C45:C62" si="28">$J$36</f>
        <v>196.3</v>
      </c>
      <c r="D45" s="301"/>
      <c r="E45" s="6"/>
      <c r="F45" s="6"/>
      <c r="G45" s="6"/>
      <c r="H45" s="6"/>
      <c r="I45" s="6"/>
      <c r="J45" s="58">
        <f>SUM(J$38:J44)/$F$36</f>
        <v>11.427742382271468</v>
      </c>
    </row>
    <row r="46" spans="1:10" hidden="1" outlineLevel="1" x14ac:dyDescent="0.25">
      <c r="A46" s="43" t="s">
        <v>14</v>
      </c>
      <c r="B46" s="8" t="s">
        <v>95</v>
      </c>
      <c r="C46" s="21">
        <f t="shared" si="28"/>
        <v>196.3</v>
      </c>
      <c r="D46" s="60"/>
      <c r="E46" s="6"/>
      <c r="F46" s="6"/>
      <c r="G46" s="6"/>
      <c r="H46" s="6"/>
      <c r="I46" s="6"/>
      <c r="J46" s="58">
        <f>SUM(J$38:J45)/$F$36</f>
        <v>11.491053974417015</v>
      </c>
    </row>
    <row r="47" spans="1:10" hidden="1" outlineLevel="1" x14ac:dyDescent="0.25">
      <c r="A47" s="43" t="s">
        <v>14</v>
      </c>
      <c r="B47" s="8" t="s">
        <v>95</v>
      </c>
      <c r="C47" s="21">
        <f t="shared" si="28"/>
        <v>196.3</v>
      </c>
      <c r="D47" s="60"/>
      <c r="E47" s="6"/>
      <c r="F47" s="6"/>
      <c r="G47" s="6"/>
      <c r="H47" s="6"/>
      <c r="I47" s="6"/>
      <c r="J47" s="58">
        <f>SUM(J$38:J46)/$F$36</f>
        <v>11.554716323305753</v>
      </c>
    </row>
    <row r="48" spans="1:10" hidden="1" outlineLevel="1" x14ac:dyDescent="0.25">
      <c r="A48" s="43" t="s">
        <v>14</v>
      </c>
      <c r="B48" s="8" t="s">
        <v>95</v>
      </c>
      <c r="C48" s="21">
        <f t="shared" si="28"/>
        <v>196.3</v>
      </c>
      <c r="D48" s="60"/>
      <c r="E48" s="6"/>
      <c r="F48" s="6"/>
      <c r="G48" s="6"/>
      <c r="H48" s="6"/>
      <c r="I48" s="6"/>
      <c r="J48" s="58">
        <f>SUM(J$38:J47)/$F$36</f>
        <v>11.618731372188334</v>
      </c>
    </row>
    <row r="49" spans="1:10" hidden="1" outlineLevel="1" x14ac:dyDescent="0.25">
      <c r="A49" s="43" t="s">
        <v>14</v>
      </c>
      <c r="B49" s="8" t="s">
        <v>95</v>
      </c>
      <c r="C49" s="21">
        <f t="shared" si="28"/>
        <v>196.3</v>
      </c>
      <c r="D49" s="60"/>
      <c r="E49" s="6"/>
      <c r="F49" s="6"/>
      <c r="G49" s="6"/>
      <c r="H49" s="6"/>
      <c r="I49" s="6"/>
      <c r="J49" s="58">
        <f>SUM(J$38:J48)/$F$36</f>
        <v>11.683101075081344</v>
      </c>
    </row>
    <row r="50" spans="1:10" hidden="1" outlineLevel="1" x14ac:dyDescent="0.25">
      <c r="A50" s="43" t="s">
        <v>14</v>
      </c>
      <c r="B50" s="8" t="s">
        <v>95</v>
      </c>
      <c r="C50" s="21">
        <f t="shared" si="28"/>
        <v>196.3</v>
      </c>
      <c r="D50" s="60"/>
      <c r="E50" s="6"/>
      <c r="F50" s="6"/>
      <c r="G50" s="6"/>
      <c r="H50" s="6"/>
      <c r="I50" s="6"/>
      <c r="J50" s="58">
        <f>SUM(J$38:J49)/$F$36</f>
        <v>11.747827396826946</v>
      </c>
    </row>
    <row r="51" spans="1:10" hidden="1" outlineLevel="1" x14ac:dyDescent="0.25">
      <c r="A51" s="43" t="s">
        <v>14</v>
      </c>
      <c r="B51" s="8" t="s">
        <v>95</v>
      </c>
      <c r="C51" s="21">
        <f t="shared" si="28"/>
        <v>196.3</v>
      </c>
      <c r="D51" s="60"/>
      <c r="E51" s="6"/>
      <c r="F51" s="6"/>
      <c r="G51" s="6"/>
      <c r="H51" s="6"/>
      <c r="I51" s="6"/>
      <c r="J51" s="58">
        <f>SUM(J$38:J50)/$F$36</f>
        <v>11.812912313152856</v>
      </c>
    </row>
    <row r="52" spans="1:10" hidden="1" outlineLevel="1" x14ac:dyDescent="0.25">
      <c r="A52" s="43" t="s">
        <v>14</v>
      </c>
      <c r="B52" s="8" t="s">
        <v>95</v>
      </c>
      <c r="C52" s="21">
        <f t="shared" si="28"/>
        <v>196.3</v>
      </c>
      <c r="D52" s="60"/>
      <c r="E52" s="6"/>
      <c r="F52" s="6"/>
      <c r="G52" s="6"/>
      <c r="H52" s="6"/>
      <c r="I52" s="6"/>
      <c r="J52" s="58">
        <f>SUM(J$38:J51)/$F$36</f>
        <v>11.878357810732652</v>
      </c>
    </row>
    <row r="53" spans="1:10" hidden="1" outlineLevel="1" x14ac:dyDescent="0.25">
      <c r="A53" s="43" t="s">
        <v>14</v>
      </c>
      <c r="B53" s="8" t="s">
        <v>95</v>
      </c>
      <c r="C53" s="21">
        <f t="shared" si="28"/>
        <v>196.3</v>
      </c>
      <c r="D53" s="60"/>
      <c r="E53" s="6"/>
      <c r="F53" s="6"/>
      <c r="G53" s="6"/>
      <c r="H53" s="6"/>
      <c r="I53" s="6"/>
      <c r="J53" s="58">
        <f>SUM(J$38:J52)/$F$36</f>
        <v>11.944165887246406</v>
      </c>
    </row>
    <row r="54" spans="1:10" hidden="1" outlineLevel="1" x14ac:dyDescent="0.25">
      <c r="A54" s="43" t="s">
        <v>14</v>
      </c>
      <c r="B54" s="8" t="s">
        <v>95</v>
      </c>
      <c r="C54" s="21">
        <f t="shared" si="28"/>
        <v>196.3</v>
      </c>
      <c r="D54" s="60"/>
      <c r="E54" s="6"/>
      <c r="F54" s="6"/>
      <c r="G54" s="6"/>
      <c r="H54" s="6"/>
      <c r="I54" s="6"/>
      <c r="J54" s="58">
        <f>SUM(J$38:J53)/$F$36</f>
        <v>12.010338551441677</v>
      </c>
    </row>
    <row r="55" spans="1:10" hidden="1" outlineLevel="1" x14ac:dyDescent="0.25">
      <c r="A55" s="43" t="s">
        <v>14</v>
      </c>
      <c r="B55" s="8" t="s">
        <v>95</v>
      </c>
      <c r="C55" s="21">
        <f t="shared" si="28"/>
        <v>196.3</v>
      </c>
      <c r="D55" s="60"/>
      <c r="E55" s="6"/>
      <c r="F55" s="6"/>
      <c r="G55" s="6"/>
      <c r="H55" s="6"/>
      <c r="I55" s="6"/>
      <c r="J55" s="58">
        <f>SUM(J$38:J54)/$F$36</f>
        <v>12.076877823194817</v>
      </c>
    </row>
    <row r="56" spans="1:10" hidden="1" outlineLevel="1" x14ac:dyDescent="0.25">
      <c r="A56" s="43" t="s">
        <v>14</v>
      </c>
      <c r="B56" s="8" t="s">
        <v>95</v>
      </c>
      <c r="C56" s="21">
        <f t="shared" si="28"/>
        <v>196.3</v>
      </c>
      <c r="D56" s="60"/>
      <c r="E56" s="6"/>
      <c r="F56" s="6"/>
      <c r="G56" s="6"/>
      <c r="H56" s="6"/>
      <c r="I56" s="6"/>
      <c r="J56" s="58">
        <f>SUM(J$38:J55)/$F$36</f>
        <v>12.143785733572628</v>
      </c>
    </row>
    <row r="57" spans="1:10" hidden="1" outlineLevel="1" x14ac:dyDescent="0.25">
      <c r="A57" s="43" t="s">
        <v>14</v>
      </c>
      <c r="B57" s="8" t="s">
        <v>95</v>
      </c>
      <c r="C57" s="21">
        <f t="shared" si="28"/>
        <v>196.3</v>
      </c>
      <c r="D57" s="60"/>
      <c r="E57" s="6"/>
      <c r="F57" s="6"/>
      <c r="G57" s="6"/>
      <c r="H57" s="6"/>
      <c r="I57" s="6"/>
      <c r="J57" s="58">
        <f>SUM(J$38:J56)/$F$36</f>
        <v>12.211064324894361</v>
      </c>
    </row>
    <row r="58" spans="1:10" hidden="1" outlineLevel="1" x14ac:dyDescent="0.25">
      <c r="A58" s="43" t="s">
        <v>14</v>
      </c>
      <c r="B58" s="8" t="s">
        <v>95</v>
      </c>
      <c r="C58" s="21">
        <f t="shared" si="28"/>
        <v>196.3</v>
      </c>
      <c r="D58" s="60"/>
      <c r="E58" s="6"/>
      <c r="F58" s="6"/>
      <c r="G58" s="6"/>
      <c r="H58" s="6"/>
      <c r="I58" s="6"/>
      <c r="J58" s="58">
        <f>SUM(J$38:J57)/$F$36</f>
        <v>12.278715650794053</v>
      </c>
    </row>
    <row r="59" spans="1:10" hidden="1" outlineLevel="1" x14ac:dyDescent="0.25">
      <c r="A59" s="43" t="s">
        <v>14</v>
      </c>
      <c r="B59" s="8" t="s">
        <v>95</v>
      </c>
      <c r="C59" s="21">
        <f t="shared" si="28"/>
        <v>196.3</v>
      </c>
      <c r="D59" s="60"/>
      <c r="E59" s="6"/>
      <c r="F59" s="6"/>
      <c r="G59" s="6"/>
      <c r="H59" s="6"/>
      <c r="I59" s="6"/>
      <c r="J59" s="58">
        <f>SUM(J$38:J58)/$F$36</f>
        <v>12.346741776283215</v>
      </c>
    </row>
    <row r="60" spans="1:10" hidden="1" outlineLevel="1" x14ac:dyDescent="0.25">
      <c r="A60" s="43" t="s">
        <v>14</v>
      </c>
      <c r="B60" s="8" t="s">
        <v>95</v>
      </c>
      <c r="C60" s="21">
        <f t="shared" si="28"/>
        <v>196.3</v>
      </c>
      <c r="D60" s="60"/>
      <c r="E60" s="6"/>
      <c r="F60" s="6"/>
      <c r="G60" s="6"/>
      <c r="H60" s="6"/>
      <c r="I60" s="6"/>
      <c r="J60" s="58">
        <f>SUM(J$38:J59)/$F$36</f>
        <v>12.41514477781387</v>
      </c>
    </row>
    <row r="61" spans="1:10" hidden="1" outlineLevel="1" x14ac:dyDescent="0.25">
      <c r="A61" s="43" t="s">
        <v>14</v>
      </c>
      <c r="B61" s="8" t="s">
        <v>95</v>
      </c>
      <c r="C61" s="21">
        <f t="shared" si="28"/>
        <v>196.3</v>
      </c>
      <c r="D61" s="60"/>
      <c r="E61" s="6"/>
      <c r="F61" s="6"/>
      <c r="G61" s="6"/>
      <c r="H61" s="6"/>
      <c r="I61" s="6"/>
      <c r="J61" s="58">
        <f>SUM(J$38:J60)/$F$36</f>
        <v>12.483926743341925</v>
      </c>
    </row>
    <row r="62" spans="1:10" hidden="1" outlineLevel="1" x14ac:dyDescent="0.25">
      <c r="A62" s="43"/>
      <c r="B62" s="8" t="s">
        <v>95</v>
      </c>
      <c r="C62" s="21">
        <f t="shared" si="28"/>
        <v>196.3</v>
      </c>
      <c r="D62" s="60"/>
      <c r="E62" s="6"/>
      <c r="F62" s="6"/>
      <c r="G62" s="6"/>
      <c r="H62" s="6"/>
      <c r="I62" s="6"/>
      <c r="J62" s="58">
        <f>SUM(J$38:J61)/$F$36</f>
        <v>12.55308977239091</v>
      </c>
    </row>
    <row r="63" spans="1:10" hidden="1" outlineLevel="1" x14ac:dyDescent="0.25">
      <c r="A63" s="43"/>
      <c r="B63" s="8" t="s">
        <v>95</v>
      </c>
      <c r="C63" s="21">
        <f>$J$36</f>
        <v>196.3</v>
      </c>
      <c r="D63" s="53"/>
      <c r="E63" s="6"/>
      <c r="F63" s="6"/>
      <c r="G63" s="6"/>
      <c r="H63" s="6"/>
      <c r="I63" s="6"/>
      <c r="J63" s="58">
        <f>SUM(J$38:J62)/$F$36</f>
        <v>12.622635976116069</v>
      </c>
    </row>
    <row r="64" spans="1:10" collapsed="1" x14ac:dyDescent="0.25">
      <c r="A64" s="53"/>
      <c r="B64" s="53"/>
      <c r="C64" s="53"/>
      <c r="D64" s="53"/>
      <c r="E64" s="53"/>
      <c r="F64" s="53"/>
      <c r="G64" s="53"/>
      <c r="H64" s="53"/>
      <c r="I64" s="53"/>
      <c r="J64" s="53"/>
    </row>
    <row r="65" spans="1:10" ht="18.75" x14ac:dyDescent="0.3">
      <c r="A65" s="339"/>
      <c r="B65" s="339"/>
      <c r="C65" s="339"/>
      <c r="D65" s="339"/>
      <c r="E65" s="56" t="s">
        <v>54</v>
      </c>
      <c r="F65" s="42">
        <f>J65-H65</f>
        <v>180.5</v>
      </c>
      <c r="G65" s="53" t="s">
        <v>97</v>
      </c>
      <c r="H65" s="38">
        <f>H36</f>
        <v>15.8</v>
      </c>
      <c r="I65" s="53" t="s">
        <v>98</v>
      </c>
      <c r="J65" s="59">
        <f>J36</f>
        <v>196.3</v>
      </c>
    </row>
    <row r="66" spans="1:10" x14ac:dyDescent="0.25">
      <c r="A66" s="43"/>
      <c r="B66" s="43" t="s">
        <v>7</v>
      </c>
      <c r="C66" s="43" t="s">
        <v>47</v>
      </c>
      <c r="D66" s="43" t="s">
        <v>24</v>
      </c>
      <c r="E66" s="43" t="s">
        <v>49</v>
      </c>
      <c r="F66" s="43" t="s">
        <v>50</v>
      </c>
      <c r="G66" s="43" t="s">
        <v>50</v>
      </c>
      <c r="H66" s="43" t="s">
        <v>51</v>
      </c>
      <c r="I66" s="43" t="s">
        <v>52</v>
      </c>
      <c r="J66" s="16" t="s">
        <v>53</v>
      </c>
    </row>
    <row r="67" spans="1:10" x14ac:dyDescent="0.25">
      <c r="A67" s="43"/>
      <c r="B67" s="8" t="s">
        <v>96</v>
      </c>
      <c r="C67" s="12">
        <f>$H65</f>
        <v>15.8</v>
      </c>
      <c r="D67" s="12"/>
      <c r="E67" s="327">
        <f>IF(C68=C67,(C68-C67)/2, C68-C67)</f>
        <v>0</v>
      </c>
      <c r="F67" s="327">
        <f t="shared" ref="F67" si="29">E67+D67</f>
        <v>0</v>
      </c>
      <c r="G67" s="327">
        <f>IF(C68&gt;=J65,D68,0)</f>
        <v>0</v>
      </c>
      <c r="H67" s="13">
        <f>(G67+F67)/2</f>
        <v>0</v>
      </c>
      <c r="I67" s="13">
        <f>E67</f>
        <v>0</v>
      </c>
      <c r="J67" s="17">
        <f>H67*I67</f>
        <v>0</v>
      </c>
    </row>
    <row r="68" spans="1:10" x14ac:dyDescent="0.25">
      <c r="A68" s="43" t="s">
        <v>16</v>
      </c>
      <c r="B68" s="61" t="s">
        <v>59</v>
      </c>
      <c r="C68" s="62">
        <v>15.8</v>
      </c>
      <c r="D68" s="61">
        <v>16</v>
      </c>
      <c r="E68" s="24">
        <f t="shared" ref="E68" si="30">IF(C69=0,"",(C69-C68)/2)</f>
        <v>36.4</v>
      </c>
      <c r="F68" s="24">
        <f>E68+D68</f>
        <v>52.4</v>
      </c>
      <c r="G68" s="24">
        <f>E68+D69</f>
        <v>111.80000000000001</v>
      </c>
      <c r="H68" s="24">
        <f>((G68+F68)/2)/2</f>
        <v>41.050000000000004</v>
      </c>
      <c r="I68" s="24">
        <f>E68*2</f>
        <v>72.8</v>
      </c>
      <c r="J68" s="25">
        <f>H68*I68</f>
        <v>2988.44</v>
      </c>
    </row>
    <row r="69" spans="1:10" s="1" customFormat="1" x14ac:dyDescent="0.25">
      <c r="A69" s="43" t="s">
        <v>16</v>
      </c>
      <c r="B69" s="60" t="s">
        <v>87</v>
      </c>
      <c r="C69" s="60">
        <v>88.6</v>
      </c>
      <c r="D69" s="61">
        <v>75.400000000000006</v>
      </c>
      <c r="E69" s="13">
        <f t="shared" ref="E69" si="31">IF(C70=C69,(C70-C69)/2,C70-C69)</f>
        <v>107.70000000000002</v>
      </c>
      <c r="F69" s="13">
        <f t="shared" ref="F69" si="32">E69+D69</f>
        <v>183.10000000000002</v>
      </c>
      <c r="G69" s="13"/>
      <c r="H69" s="13">
        <f t="shared" ref="H69" si="33">(G69+F69)/2</f>
        <v>91.550000000000011</v>
      </c>
      <c r="I69" s="13">
        <f t="shared" ref="I69" si="34">E69</f>
        <v>107.70000000000002</v>
      </c>
      <c r="J69" s="17">
        <f t="shared" ref="J69" si="35">H69*I69</f>
        <v>9859.9350000000031</v>
      </c>
    </row>
    <row r="70" spans="1:10" x14ac:dyDescent="0.25">
      <c r="A70" s="43" t="s">
        <v>16</v>
      </c>
      <c r="B70" s="8" t="s">
        <v>95</v>
      </c>
      <c r="C70" s="21">
        <f t="shared" ref="C70:C91" si="36">$J$65</f>
        <v>196.3</v>
      </c>
      <c r="D70" s="60"/>
      <c r="E70" s="6"/>
      <c r="F70" s="6"/>
      <c r="G70" s="6"/>
      <c r="H70" s="6"/>
      <c r="I70" s="6"/>
      <c r="J70" s="58">
        <f>SUM(J$67:J69)/$F$65</f>
        <v>71.182132963988934</v>
      </c>
    </row>
    <row r="71" spans="1:10" hidden="1" outlineLevel="1" x14ac:dyDescent="0.25">
      <c r="A71" s="43" t="s">
        <v>16</v>
      </c>
      <c r="B71" s="8" t="s">
        <v>95</v>
      </c>
      <c r="C71" s="21">
        <f t="shared" si="36"/>
        <v>196.3</v>
      </c>
      <c r="D71" s="60"/>
      <c r="E71" s="6"/>
      <c r="F71" s="6"/>
      <c r="G71" s="6"/>
      <c r="H71" s="6"/>
      <c r="I71" s="6"/>
      <c r="J71" s="58">
        <f>SUM(J$67:J70)/$F$65</f>
        <v>71.576493811434872</v>
      </c>
    </row>
    <row r="72" spans="1:10" hidden="1" outlineLevel="1" x14ac:dyDescent="0.25">
      <c r="A72" s="43" t="s">
        <v>16</v>
      </c>
      <c r="B72" s="8" t="s">
        <v>95</v>
      </c>
      <c r="C72" s="21">
        <f t="shared" si="36"/>
        <v>196.3</v>
      </c>
      <c r="D72" s="60"/>
      <c r="E72" s="6"/>
      <c r="F72" s="6"/>
      <c r="G72" s="6"/>
      <c r="H72" s="6"/>
      <c r="I72" s="6"/>
      <c r="J72" s="58">
        <f>SUM(J$67:J71)/$F$65</f>
        <v>71.973039483520381</v>
      </c>
    </row>
    <row r="73" spans="1:10" hidden="1" outlineLevel="1" x14ac:dyDescent="0.25">
      <c r="A73" s="43" t="s">
        <v>16</v>
      </c>
      <c r="B73" s="8" t="s">
        <v>95</v>
      </c>
      <c r="C73" s="21">
        <f t="shared" si="36"/>
        <v>196.3</v>
      </c>
      <c r="D73" s="60"/>
      <c r="E73" s="6"/>
      <c r="F73" s="6"/>
      <c r="G73" s="6"/>
      <c r="H73" s="6"/>
      <c r="I73" s="6"/>
      <c r="J73" s="58">
        <f>SUM(J$67:J72)/$F$65</f>
        <v>72.371782084537116</v>
      </c>
    </row>
    <row r="74" spans="1:10" hidden="1" outlineLevel="1" x14ac:dyDescent="0.25">
      <c r="A74" s="43" t="s">
        <v>16</v>
      </c>
      <c r="B74" s="8" t="s">
        <v>95</v>
      </c>
      <c r="C74" s="21">
        <f t="shared" si="36"/>
        <v>196.3</v>
      </c>
      <c r="D74" s="60"/>
      <c r="E74" s="6"/>
      <c r="F74" s="6"/>
      <c r="G74" s="6"/>
      <c r="H74" s="6"/>
      <c r="I74" s="6"/>
      <c r="J74" s="58">
        <f>SUM(J$67:J73)/$F$65</f>
        <v>72.772733785836493</v>
      </c>
    </row>
    <row r="75" spans="1:10" hidden="1" outlineLevel="1" x14ac:dyDescent="0.25">
      <c r="A75" s="43" t="s">
        <v>16</v>
      </c>
      <c r="B75" s="8" t="s">
        <v>95</v>
      </c>
      <c r="C75" s="21">
        <f t="shared" si="36"/>
        <v>196.3</v>
      </c>
      <c r="D75" s="60"/>
      <c r="E75" s="6"/>
      <c r="F75" s="6"/>
      <c r="G75" s="6"/>
      <c r="H75" s="6"/>
      <c r="I75" s="6"/>
      <c r="J75" s="58">
        <f>SUM(J$67:J74)/$F$65</f>
        <v>73.175906826201228</v>
      </c>
    </row>
    <row r="76" spans="1:10" hidden="1" outlineLevel="1" x14ac:dyDescent="0.25">
      <c r="A76" s="43" t="s">
        <v>16</v>
      </c>
      <c r="B76" s="8" t="s">
        <v>95</v>
      </c>
      <c r="C76" s="21">
        <f t="shared" si="36"/>
        <v>196.3</v>
      </c>
      <c r="D76" s="60"/>
      <c r="E76" s="6"/>
      <c r="F76" s="6"/>
      <c r="G76" s="6"/>
      <c r="H76" s="6"/>
      <c r="I76" s="6"/>
      <c r="J76" s="58">
        <f>SUM(J$67:J75)/$F$65</f>
        <v>73.581313512218969</v>
      </c>
    </row>
    <row r="77" spans="1:10" s="1" customFormat="1" hidden="1" outlineLevel="1" x14ac:dyDescent="0.25">
      <c r="A77" s="43" t="s">
        <v>16</v>
      </c>
      <c r="B77" s="8" t="s">
        <v>95</v>
      </c>
      <c r="C77" s="21">
        <f t="shared" si="36"/>
        <v>196.3</v>
      </c>
      <c r="D77" s="60"/>
      <c r="E77" s="6"/>
      <c r="F77" s="6"/>
      <c r="G77" s="6"/>
      <c r="H77" s="6"/>
      <c r="I77" s="6"/>
      <c r="J77" s="58">
        <f>SUM(J$67:J76)/$F$65</f>
        <v>73.988966218657865</v>
      </c>
    </row>
    <row r="78" spans="1:10" hidden="1" outlineLevel="1" x14ac:dyDescent="0.25">
      <c r="A78" s="43" t="s">
        <v>16</v>
      </c>
      <c r="B78" s="8" t="s">
        <v>95</v>
      </c>
      <c r="C78" s="21">
        <f t="shared" si="36"/>
        <v>196.3</v>
      </c>
      <c r="D78" s="60"/>
      <c r="E78" s="6"/>
      <c r="F78" s="6"/>
      <c r="G78" s="6"/>
      <c r="H78" s="6"/>
      <c r="I78" s="6"/>
      <c r="J78" s="58">
        <f>SUM(J$67:J77)/$F$65</f>
        <v>74.398877388844326</v>
      </c>
    </row>
    <row r="79" spans="1:10" hidden="1" outlineLevel="1" x14ac:dyDescent="0.25">
      <c r="A79" s="43" t="s">
        <v>16</v>
      </c>
      <c r="B79" s="8" t="s">
        <v>95</v>
      </c>
      <c r="C79" s="21">
        <f t="shared" si="36"/>
        <v>196.3</v>
      </c>
      <c r="D79" s="60"/>
      <c r="E79" s="6"/>
      <c r="F79" s="6"/>
      <c r="G79" s="6"/>
      <c r="H79" s="6"/>
      <c r="I79" s="6"/>
      <c r="J79" s="58">
        <f>SUM(J$67:J78)/$F$65</f>
        <v>74.811059535042915</v>
      </c>
    </row>
    <row r="80" spans="1:10" hidden="1" outlineLevel="1" x14ac:dyDescent="0.25">
      <c r="A80" s="43" t="s">
        <v>16</v>
      </c>
      <c r="B80" s="8" t="s">
        <v>95</v>
      </c>
      <c r="C80" s="21">
        <f t="shared" si="36"/>
        <v>196.3</v>
      </c>
      <c r="D80" s="60"/>
      <c r="E80" s="6"/>
      <c r="F80" s="6"/>
      <c r="G80" s="6"/>
      <c r="H80" s="6"/>
      <c r="I80" s="6"/>
      <c r="J80" s="58">
        <f>SUM(J$67:J79)/$F$65</f>
        <v>75.225525238838173</v>
      </c>
    </row>
    <row r="81" spans="1:10" hidden="1" outlineLevel="1" x14ac:dyDescent="0.25">
      <c r="A81" s="43" t="s">
        <v>16</v>
      </c>
      <c r="B81" s="8" t="s">
        <v>95</v>
      </c>
      <c r="C81" s="21">
        <f t="shared" si="36"/>
        <v>196.3</v>
      </c>
      <c r="D81" s="60"/>
      <c r="E81" s="6"/>
      <c r="F81" s="6"/>
      <c r="G81" s="6"/>
      <c r="H81" s="6"/>
      <c r="I81" s="6"/>
      <c r="J81" s="58">
        <f>SUM(J$67:J80)/$F$65</f>
        <v>75.642287151518715</v>
      </c>
    </row>
    <row r="82" spans="1:10" hidden="1" outlineLevel="1" x14ac:dyDescent="0.25">
      <c r="A82" s="43" t="s">
        <v>16</v>
      </c>
      <c r="B82" s="8" t="s">
        <v>95</v>
      </c>
      <c r="C82" s="21">
        <f t="shared" si="36"/>
        <v>196.3</v>
      </c>
      <c r="D82" s="60"/>
      <c r="E82" s="6"/>
      <c r="F82" s="6"/>
      <c r="G82" s="6"/>
      <c r="H82" s="6"/>
      <c r="I82" s="6"/>
      <c r="J82" s="58">
        <f>SUM(J$67:J81)/$F$65</f>
        <v>76.061357994463421</v>
      </c>
    </row>
    <row r="83" spans="1:10" s="1" customFormat="1" hidden="1" outlineLevel="1" x14ac:dyDescent="0.25">
      <c r="A83" s="43" t="s">
        <v>16</v>
      </c>
      <c r="B83" s="8" t="s">
        <v>95</v>
      </c>
      <c r="C83" s="21">
        <f t="shared" si="36"/>
        <v>196.3</v>
      </c>
      <c r="D83" s="60"/>
      <c r="E83" s="6"/>
      <c r="F83" s="6"/>
      <c r="G83" s="6"/>
      <c r="H83" s="6"/>
      <c r="I83" s="6"/>
      <c r="J83" s="58">
        <f>SUM(J$67:J82)/$F$65</f>
        <v>76.482750559529691</v>
      </c>
    </row>
    <row r="84" spans="1:10" hidden="1" outlineLevel="1" x14ac:dyDescent="0.25">
      <c r="A84" s="43" t="s">
        <v>16</v>
      </c>
      <c r="B84" s="8" t="s">
        <v>95</v>
      </c>
      <c r="C84" s="21">
        <f t="shared" si="36"/>
        <v>196.3</v>
      </c>
      <c r="D84" s="60"/>
      <c r="E84" s="6"/>
      <c r="F84" s="6"/>
      <c r="G84" s="6"/>
      <c r="H84" s="6"/>
      <c r="I84" s="6"/>
      <c r="J84" s="58">
        <f>SUM(J$67:J83)/$F$65</f>
        <v>76.90647770944399</v>
      </c>
    </row>
    <row r="85" spans="1:10" hidden="1" outlineLevel="1" x14ac:dyDescent="0.25">
      <c r="A85" s="43" t="s">
        <v>16</v>
      </c>
      <c r="B85" s="8" t="s">
        <v>95</v>
      </c>
      <c r="C85" s="21">
        <f t="shared" si="36"/>
        <v>196.3</v>
      </c>
      <c r="D85" s="60"/>
      <c r="E85" s="6"/>
      <c r="F85" s="6"/>
      <c r="G85" s="6"/>
      <c r="H85" s="6"/>
      <c r="I85" s="6"/>
      <c r="J85" s="58">
        <f>SUM(J$67:J84)/$F$65</f>
        <v>77.332552378194379</v>
      </c>
    </row>
    <row r="86" spans="1:10" hidden="1" outlineLevel="1" x14ac:dyDescent="0.25">
      <c r="A86" s="43" t="s">
        <v>16</v>
      </c>
      <c r="B86" s="8" t="s">
        <v>95</v>
      </c>
      <c r="C86" s="21">
        <f t="shared" si="36"/>
        <v>196.3</v>
      </c>
      <c r="D86" s="60"/>
      <c r="E86" s="6"/>
      <c r="F86" s="6"/>
      <c r="G86" s="6"/>
      <c r="H86" s="6"/>
      <c r="I86" s="6"/>
      <c r="J86" s="58">
        <f>SUM(J$67:J85)/$F$65</f>
        <v>77.760987571425375</v>
      </c>
    </row>
    <row r="87" spans="1:10" hidden="1" outlineLevel="1" x14ac:dyDescent="0.25">
      <c r="A87" s="43" t="s">
        <v>16</v>
      </c>
      <c r="B87" s="8" t="s">
        <v>95</v>
      </c>
      <c r="C87" s="21">
        <f t="shared" si="36"/>
        <v>196.3</v>
      </c>
      <c r="D87" s="60"/>
      <c r="E87" s="6"/>
      <c r="F87" s="6"/>
      <c r="G87" s="6"/>
      <c r="H87" s="6"/>
      <c r="I87" s="6"/>
      <c r="J87" s="58">
        <f>SUM(J$67:J86)/$F$65</f>
        <v>78.191796366834936</v>
      </c>
    </row>
    <row r="88" spans="1:10" hidden="1" outlineLevel="1" x14ac:dyDescent="0.25">
      <c r="A88" s="43" t="s">
        <v>16</v>
      </c>
      <c r="B88" s="8" t="s">
        <v>95</v>
      </c>
      <c r="C88" s="21">
        <f t="shared" si="36"/>
        <v>196.3</v>
      </c>
      <c r="D88" s="60"/>
      <c r="E88" s="6"/>
      <c r="F88" s="6"/>
      <c r="G88" s="6"/>
      <c r="H88" s="6"/>
      <c r="I88" s="6"/>
      <c r="J88" s="58">
        <f>SUM(J$67:J87)/$F$65</f>
        <v>78.624991914573627</v>
      </c>
    </row>
    <row r="89" spans="1:10" s="1" customFormat="1" hidden="1" outlineLevel="1" x14ac:dyDescent="0.25">
      <c r="A89" s="43" t="s">
        <v>16</v>
      </c>
      <c r="B89" s="8" t="s">
        <v>95</v>
      </c>
      <c r="C89" s="21">
        <f t="shared" si="36"/>
        <v>196.3</v>
      </c>
      <c r="D89" s="60"/>
      <c r="E89" s="6"/>
      <c r="F89" s="6"/>
      <c r="G89" s="6"/>
      <c r="H89" s="6"/>
      <c r="I89" s="6"/>
      <c r="J89" s="58">
        <f>SUM(J$67:J88)/$F$65</f>
        <v>79.060587437646063</v>
      </c>
    </row>
    <row r="90" spans="1:10" hidden="1" outlineLevel="1" x14ac:dyDescent="0.25">
      <c r="A90" s="43" t="s">
        <v>16</v>
      </c>
      <c r="B90" s="8" t="s">
        <v>95</v>
      </c>
      <c r="C90" s="21">
        <f t="shared" si="36"/>
        <v>196.3</v>
      </c>
      <c r="D90" s="60"/>
      <c r="E90" s="6"/>
      <c r="F90" s="6"/>
      <c r="G90" s="6"/>
      <c r="H90" s="6"/>
      <c r="I90" s="6"/>
      <c r="J90" s="58">
        <f>SUM(J$67:J89)/$F$65</f>
        <v>79.498596232314469</v>
      </c>
    </row>
    <row r="91" spans="1:10" hidden="1" outlineLevel="1" x14ac:dyDescent="0.25">
      <c r="A91" s="43" t="s">
        <v>16</v>
      </c>
      <c r="B91" s="8" t="s">
        <v>95</v>
      </c>
      <c r="C91" s="21">
        <f t="shared" si="36"/>
        <v>196.3</v>
      </c>
      <c r="D91" s="60"/>
      <c r="E91" s="6"/>
      <c r="F91" s="6"/>
      <c r="G91" s="6"/>
      <c r="H91" s="6"/>
      <c r="I91" s="6"/>
      <c r="J91" s="58">
        <f>SUM(J$67:J90)/$F$65</f>
        <v>79.939031668504583</v>
      </c>
    </row>
    <row r="92" spans="1:10" hidden="1" outlineLevel="1" x14ac:dyDescent="0.25">
      <c r="A92" s="43"/>
      <c r="B92" s="8" t="s">
        <v>95</v>
      </c>
      <c r="C92" s="21">
        <f>$J$65</f>
        <v>196.3</v>
      </c>
      <c r="D92" s="53"/>
      <c r="E92" s="6"/>
      <c r="F92" s="6"/>
      <c r="G92" s="6"/>
      <c r="H92" s="6"/>
      <c r="I92" s="6"/>
      <c r="J92" s="58">
        <f>SUM(J$67:J91)/$F$65</f>
        <v>80.381907190213738</v>
      </c>
    </row>
    <row r="93" spans="1:10" collapsed="1" x14ac:dyDescent="0.25">
      <c r="A93" s="53"/>
      <c r="B93" s="53"/>
      <c r="C93" s="53"/>
      <c r="D93" s="53"/>
      <c r="E93" s="53"/>
      <c r="F93" s="53"/>
      <c r="G93" s="53"/>
      <c r="H93" s="53"/>
      <c r="I93" s="53"/>
      <c r="J93" s="53"/>
    </row>
    <row r="94" spans="1:10" ht="18.75" x14ac:dyDescent="0.3">
      <c r="A94" s="339"/>
      <c r="B94" s="339"/>
      <c r="C94" s="339"/>
      <c r="D94" s="339"/>
      <c r="E94" s="56" t="s">
        <v>54</v>
      </c>
      <c r="F94" s="42">
        <f>J94-H94</f>
        <v>180.5</v>
      </c>
      <c r="G94" s="53" t="s">
        <v>97</v>
      </c>
      <c r="H94" s="38">
        <f>H65</f>
        <v>15.8</v>
      </c>
      <c r="I94" s="53" t="s">
        <v>98</v>
      </c>
      <c r="J94" s="59">
        <f>J65</f>
        <v>196.3</v>
      </c>
    </row>
    <row r="95" spans="1:10" x14ac:dyDescent="0.25">
      <c r="A95" s="43"/>
      <c r="B95" s="43" t="s">
        <v>7</v>
      </c>
      <c r="C95" s="43" t="s">
        <v>47</v>
      </c>
      <c r="D95" s="43" t="s">
        <v>24</v>
      </c>
      <c r="E95" s="43" t="s">
        <v>49</v>
      </c>
      <c r="F95" s="43" t="s">
        <v>50</v>
      </c>
      <c r="G95" s="43" t="s">
        <v>50</v>
      </c>
      <c r="H95" s="43" t="s">
        <v>51</v>
      </c>
      <c r="I95" s="43" t="s">
        <v>52</v>
      </c>
      <c r="J95" s="16" t="s">
        <v>53</v>
      </c>
    </row>
    <row r="96" spans="1:10" x14ac:dyDescent="0.25">
      <c r="A96" s="43"/>
      <c r="B96" s="8" t="s">
        <v>96</v>
      </c>
      <c r="C96" s="12">
        <f>$H94</f>
        <v>15.8</v>
      </c>
      <c r="D96" s="12"/>
      <c r="E96" s="327">
        <f>IF(C97=C96,(C97-C96)/2, C97-C96)</f>
        <v>33</v>
      </c>
      <c r="F96" s="327">
        <f t="shared" ref="F96" si="37">E96+D96</f>
        <v>33</v>
      </c>
      <c r="G96" s="327">
        <f>IF(C97&gt;=J94,D97,0)</f>
        <v>0</v>
      </c>
      <c r="H96" s="13">
        <f>(G96+F96)/2</f>
        <v>16.5</v>
      </c>
      <c r="I96" s="13">
        <f>E96</f>
        <v>33</v>
      </c>
      <c r="J96" s="17">
        <f>H96*I96</f>
        <v>544.5</v>
      </c>
    </row>
    <row r="97" spans="1:10" x14ac:dyDescent="0.25">
      <c r="A97" s="43" t="s">
        <v>21</v>
      </c>
      <c r="B97" s="63" t="s">
        <v>60</v>
      </c>
      <c r="C97" s="64">
        <v>48.8</v>
      </c>
      <c r="D97" s="64">
        <v>25</v>
      </c>
      <c r="E97" s="13">
        <f t="shared" ref="E97" si="38">IF(C98=C97,(C98-C97)/2,C98-C97)</f>
        <v>147.5</v>
      </c>
      <c r="F97" s="13">
        <f t="shared" ref="F97" si="39">E97+D97</f>
        <v>172.5</v>
      </c>
      <c r="G97" s="13"/>
      <c r="H97" s="13">
        <f t="shared" ref="H97" si="40">(G97+F97)/2</f>
        <v>86.25</v>
      </c>
      <c r="I97" s="13">
        <f t="shared" ref="I97" si="41">E97</f>
        <v>147.5</v>
      </c>
      <c r="J97" s="17">
        <f t="shared" ref="J97" si="42">H97*I97</f>
        <v>12721.875</v>
      </c>
    </row>
    <row r="98" spans="1:10" x14ac:dyDescent="0.25">
      <c r="A98" s="43" t="s">
        <v>21</v>
      </c>
      <c r="B98" s="8" t="s">
        <v>95</v>
      </c>
      <c r="C98" s="21">
        <f t="shared" ref="C98:C120" si="43">$J$94</f>
        <v>196.3</v>
      </c>
      <c r="D98" s="63"/>
      <c r="E98" s="6"/>
      <c r="F98" s="6"/>
      <c r="G98" s="6"/>
      <c r="H98" s="6"/>
      <c r="I98" s="6"/>
      <c r="J98" s="58">
        <f>SUM(J$96:J97)/$F$94</f>
        <v>73.497922437673125</v>
      </c>
    </row>
    <row r="99" spans="1:10" hidden="1" outlineLevel="1" x14ac:dyDescent="0.25">
      <c r="A99" s="43" t="s">
        <v>21</v>
      </c>
      <c r="B99" s="8" t="s">
        <v>95</v>
      </c>
      <c r="C99" s="21">
        <f t="shared" si="43"/>
        <v>196.3</v>
      </c>
      <c r="D99" s="63"/>
      <c r="E99" s="6"/>
      <c r="F99" s="6"/>
      <c r="G99" s="6"/>
      <c r="H99" s="6"/>
      <c r="I99" s="6"/>
      <c r="J99" s="58">
        <f>SUM(J$96:J98)/$F$94</f>
        <v>73.905113143699026</v>
      </c>
    </row>
    <row r="100" spans="1:10" hidden="1" outlineLevel="1" x14ac:dyDescent="0.25">
      <c r="A100" s="43" t="s">
        <v>21</v>
      </c>
      <c r="B100" s="8" t="s">
        <v>95</v>
      </c>
      <c r="C100" s="21">
        <f t="shared" si="43"/>
        <v>196.3</v>
      </c>
      <c r="D100" s="63"/>
      <c r="E100" s="6"/>
      <c r="F100" s="6"/>
      <c r="G100" s="6"/>
      <c r="H100" s="6"/>
      <c r="I100" s="6"/>
      <c r="J100" s="58">
        <f>SUM(J$96:J99)/$F$94</f>
        <v>74.314559753913414</v>
      </c>
    </row>
    <row r="101" spans="1:10" hidden="1" outlineLevel="1" x14ac:dyDescent="0.25">
      <c r="A101" s="43" t="s">
        <v>21</v>
      </c>
      <c r="B101" s="8" t="s">
        <v>95</v>
      </c>
      <c r="C101" s="21">
        <f t="shared" si="43"/>
        <v>196.3</v>
      </c>
      <c r="D101" s="63"/>
      <c r="E101" s="6"/>
      <c r="F101" s="6"/>
      <c r="G101" s="6"/>
      <c r="H101" s="6"/>
      <c r="I101" s="6"/>
      <c r="J101" s="58">
        <f>SUM(J$96:J100)/$F$94</f>
        <v>74.726274766400479</v>
      </c>
    </row>
    <row r="102" spans="1:10" hidden="1" outlineLevel="1" x14ac:dyDescent="0.25">
      <c r="A102" s="43" t="s">
        <v>21</v>
      </c>
      <c r="B102" s="8" t="s">
        <v>95</v>
      </c>
      <c r="C102" s="21">
        <f t="shared" si="43"/>
        <v>196.3</v>
      </c>
      <c r="D102" s="63"/>
      <c r="E102" s="6"/>
      <c r="F102" s="6"/>
      <c r="G102" s="6"/>
      <c r="H102" s="6"/>
      <c r="I102" s="6"/>
      <c r="J102" s="58">
        <f>SUM(J$96:J101)/$F$94</f>
        <v>75.14027074848579</v>
      </c>
    </row>
    <row r="103" spans="1:10" hidden="1" outlineLevel="1" x14ac:dyDescent="0.25">
      <c r="A103" s="43" t="s">
        <v>21</v>
      </c>
      <c r="B103" s="8" t="s">
        <v>95</v>
      </c>
      <c r="C103" s="21">
        <f t="shared" si="43"/>
        <v>196.3</v>
      </c>
      <c r="D103" s="63"/>
      <c r="E103" s="6"/>
      <c r="F103" s="6"/>
      <c r="G103" s="6"/>
      <c r="H103" s="6"/>
      <c r="I103" s="6"/>
      <c r="J103" s="58">
        <f>SUM(J$96:J102)/$F$94</f>
        <v>75.556560337120061</v>
      </c>
    </row>
    <row r="104" spans="1:10" hidden="1" outlineLevel="1" x14ac:dyDescent="0.25">
      <c r="A104" s="43" t="s">
        <v>21</v>
      </c>
      <c r="B104" s="8" t="s">
        <v>95</v>
      </c>
      <c r="C104" s="21">
        <f t="shared" si="43"/>
        <v>196.3</v>
      </c>
      <c r="D104" s="63"/>
      <c r="E104" s="6"/>
      <c r="F104" s="6"/>
      <c r="G104" s="6"/>
      <c r="H104" s="6"/>
      <c r="I104" s="6"/>
      <c r="J104" s="58">
        <f>SUM(J$96:J103)/$F$94</f>
        <v>75.975156239264763</v>
      </c>
    </row>
    <row r="105" spans="1:10" hidden="1" outlineLevel="1" x14ac:dyDescent="0.25">
      <c r="A105" s="43" t="s">
        <v>21</v>
      </c>
      <c r="B105" s="8" t="s">
        <v>95</v>
      </c>
      <c r="C105" s="21">
        <f t="shared" si="43"/>
        <v>196.3</v>
      </c>
      <c r="D105" s="63"/>
      <c r="E105" s="6"/>
      <c r="F105" s="6"/>
      <c r="G105" s="6"/>
      <c r="H105" s="6"/>
      <c r="I105" s="6"/>
      <c r="J105" s="58">
        <f>SUM(J$96:J104)/$F$94</f>
        <v>76.396071232280093</v>
      </c>
    </row>
    <row r="106" spans="1:10" hidden="1" outlineLevel="1" x14ac:dyDescent="0.25">
      <c r="A106" s="43" t="s">
        <v>21</v>
      </c>
      <c r="B106" s="8" t="s">
        <v>95</v>
      </c>
      <c r="C106" s="21">
        <f t="shared" si="43"/>
        <v>196.3</v>
      </c>
      <c r="D106" s="63"/>
      <c r="E106" s="6"/>
      <c r="F106" s="6"/>
      <c r="G106" s="6"/>
      <c r="H106" s="6"/>
      <c r="I106" s="6"/>
      <c r="J106" s="58">
        <f>SUM(J$96:J105)/$F$94</f>
        <v>76.819318164314879</v>
      </c>
    </row>
    <row r="107" spans="1:10" hidden="1" outlineLevel="1" x14ac:dyDescent="0.25">
      <c r="A107" s="43" t="s">
        <v>21</v>
      </c>
      <c r="B107" s="8" t="s">
        <v>95</v>
      </c>
      <c r="C107" s="21">
        <f t="shared" si="43"/>
        <v>196.3</v>
      </c>
      <c r="D107" s="63"/>
      <c r="E107" s="6"/>
      <c r="F107" s="6"/>
      <c r="G107" s="6"/>
      <c r="H107" s="6"/>
      <c r="I107" s="6"/>
      <c r="J107" s="58">
        <f>SUM(J$96:J106)/$F$94</f>
        <v>77.244909954698898</v>
      </c>
    </row>
    <row r="108" spans="1:10" hidden="1" outlineLevel="1" x14ac:dyDescent="0.25">
      <c r="A108" s="43" t="s">
        <v>21</v>
      </c>
      <c r="B108" s="8" t="s">
        <v>95</v>
      </c>
      <c r="C108" s="21">
        <f t="shared" si="43"/>
        <v>196.3</v>
      </c>
      <c r="D108" s="63"/>
      <c r="E108" s="6"/>
      <c r="F108" s="6"/>
      <c r="G108" s="6"/>
      <c r="H108" s="6"/>
      <c r="I108" s="6"/>
      <c r="J108" s="58">
        <f>SUM(J$96:J107)/$F$94</f>
        <v>77.672859594337126</v>
      </c>
    </row>
    <row r="109" spans="1:10" hidden="1" outlineLevel="1" x14ac:dyDescent="0.25">
      <c r="A109" s="43" t="s">
        <v>21</v>
      </c>
      <c r="B109" s="8" t="s">
        <v>95</v>
      </c>
      <c r="C109" s="21">
        <f t="shared" si="43"/>
        <v>196.3</v>
      </c>
      <c r="D109" s="63"/>
      <c r="E109" s="6"/>
      <c r="F109" s="6"/>
      <c r="G109" s="6"/>
      <c r="H109" s="6"/>
      <c r="I109" s="6"/>
      <c r="J109" s="58">
        <f>SUM(J$96:J108)/$F$94</f>
        <v>78.103180146106297</v>
      </c>
    </row>
    <row r="110" spans="1:10" hidden="1" outlineLevel="1" x14ac:dyDescent="0.25">
      <c r="A110" s="43" t="s">
        <v>21</v>
      </c>
      <c r="B110" s="8" t="s">
        <v>95</v>
      </c>
      <c r="C110" s="21">
        <f t="shared" si="43"/>
        <v>196.3</v>
      </c>
      <c r="D110" s="63"/>
      <c r="E110" s="6"/>
      <c r="F110" s="6"/>
      <c r="G110" s="6"/>
      <c r="H110" s="6"/>
      <c r="I110" s="6"/>
      <c r="J110" s="58">
        <f>SUM(J$96:J109)/$F$94</f>
        <v>78.535884745253711</v>
      </c>
    </row>
    <row r="111" spans="1:10" hidden="1" outlineLevel="1" x14ac:dyDescent="0.25">
      <c r="A111" s="43" t="s">
        <v>21</v>
      </c>
      <c r="B111" s="8" t="s">
        <v>95</v>
      </c>
      <c r="C111" s="21">
        <f t="shared" si="43"/>
        <v>196.3</v>
      </c>
      <c r="D111" s="63"/>
      <c r="E111" s="6"/>
      <c r="F111" s="6"/>
      <c r="G111" s="6"/>
      <c r="H111" s="6"/>
      <c r="I111" s="6"/>
      <c r="J111" s="58">
        <f>SUM(J$96:J110)/$F$94</f>
        <v>78.970986599798039</v>
      </c>
    </row>
    <row r="112" spans="1:10" hidden="1" outlineLevel="1" x14ac:dyDescent="0.25">
      <c r="A112" s="43" t="s">
        <v>21</v>
      </c>
      <c r="B112" s="8" t="s">
        <v>95</v>
      </c>
      <c r="C112" s="21">
        <f t="shared" si="43"/>
        <v>196.3</v>
      </c>
      <c r="D112" s="63"/>
      <c r="E112" s="6"/>
      <c r="F112" s="6"/>
      <c r="G112" s="6"/>
      <c r="H112" s="6"/>
      <c r="I112" s="6"/>
      <c r="J112" s="58">
        <f>SUM(J$96:J111)/$F$94</f>
        <v>79.408498990932657</v>
      </c>
    </row>
    <row r="113" spans="1:10" hidden="1" outlineLevel="1" x14ac:dyDescent="0.25">
      <c r="A113" s="43" t="s">
        <v>21</v>
      </c>
      <c r="B113" s="8" t="s">
        <v>95</v>
      </c>
      <c r="C113" s="21">
        <f t="shared" si="43"/>
        <v>196.3</v>
      </c>
      <c r="D113" s="63"/>
      <c r="E113" s="6"/>
      <c r="F113" s="6"/>
      <c r="G113" s="6"/>
      <c r="H113" s="6"/>
      <c r="I113" s="6"/>
      <c r="J113" s="58">
        <f>SUM(J$96:J112)/$F$94</f>
        <v>79.848435273430908</v>
      </c>
    </row>
    <row r="114" spans="1:10" hidden="1" outlineLevel="1" x14ac:dyDescent="0.25">
      <c r="A114" s="43" t="s">
        <v>21</v>
      </c>
      <c r="B114" s="8" t="s">
        <v>95</v>
      </c>
      <c r="C114" s="21">
        <f t="shared" si="43"/>
        <v>196.3</v>
      </c>
      <c r="D114" s="63"/>
      <c r="E114" s="6"/>
      <c r="F114" s="6"/>
      <c r="G114" s="6"/>
      <c r="H114" s="6"/>
      <c r="I114" s="6"/>
      <c r="J114" s="58">
        <f>SUM(J$96:J113)/$F$94</f>
        <v>80.290808876053788</v>
      </c>
    </row>
    <row r="115" spans="1:10" hidden="1" outlineLevel="1" x14ac:dyDescent="0.25">
      <c r="A115" s="43" t="s">
        <v>21</v>
      </c>
      <c r="B115" s="8" t="s">
        <v>95</v>
      </c>
      <c r="C115" s="21">
        <f t="shared" si="43"/>
        <v>196.3</v>
      </c>
      <c r="D115" s="63"/>
      <c r="E115" s="6"/>
      <c r="F115" s="6"/>
      <c r="G115" s="6"/>
      <c r="H115" s="6"/>
      <c r="I115" s="6"/>
      <c r="J115" s="58">
        <f>SUM(J$96:J114)/$F$94</f>
        <v>80.735633301959908</v>
      </c>
    </row>
    <row r="116" spans="1:10" hidden="1" outlineLevel="1" x14ac:dyDescent="0.25">
      <c r="A116" s="43" t="s">
        <v>21</v>
      </c>
      <c r="B116" s="8" t="s">
        <v>95</v>
      </c>
      <c r="C116" s="21">
        <f t="shared" si="43"/>
        <v>196.3</v>
      </c>
      <c r="D116" s="63"/>
      <c r="E116" s="6"/>
      <c r="F116" s="6"/>
      <c r="G116" s="6"/>
      <c r="H116" s="6"/>
      <c r="I116" s="6"/>
      <c r="J116" s="58">
        <f>SUM(J$96:J115)/$F$94</f>
        <v>81.182922129117571</v>
      </c>
    </row>
    <row r="117" spans="1:10" hidden="1" outlineLevel="1" x14ac:dyDescent="0.25">
      <c r="A117" s="43" t="s">
        <v>21</v>
      </c>
      <c r="B117" s="8" t="s">
        <v>95</v>
      </c>
      <c r="C117" s="21">
        <f t="shared" si="43"/>
        <v>196.3</v>
      </c>
      <c r="D117" s="63"/>
      <c r="E117" s="6"/>
      <c r="F117" s="6"/>
      <c r="G117" s="6"/>
      <c r="H117" s="6"/>
      <c r="I117" s="6"/>
      <c r="J117" s="58">
        <f>SUM(J$96:J116)/$F$94</f>
        <v>81.632689010719332</v>
      </c>
    </row>
    <row r="118" spans="1:10" hidden="1" outlineLevel="1" x14ac:dyDescent="0.25">
      <c r="A118" s="43" t="s">
        <v>21</v>
      </c>
      <c r="B118" s="8" t="s">
        <v>95</v>
      </c>
      <c r="C118" s="21">
        <f t="shared" si="43"/>
        <v>196.3</v>
      </c>
      <c r="D118" s="63"/>
      <c r="E118" s="6"/>
      <c r="F118" s="6"/>
      <c r="G118" s="6"/>
      <c r="H118" s="6"/>
      <c r="I118" s="6"/>
      <c r="J118" s="58">
        <f>SUM(J$96:J117)/$F$94</f>
        <v>82.08494767559867</v>
      </c>
    </row>
    <row r="119" spans="1:10" hidden="1" outlineLevel="1" x14ac:dyDescent="0.25">
      <c r="A119" s="43" t="s">
        <v>21</v>
      </c>
      <c r="B119" s="8" t="s">
        <v>95</v>
      </c>
      <c r="C119" s="21">
        <f t="shared" si="43"/>
        <v>196.3</v>
      </c>
      <c r="D119" s="63"/>
      <c r="E119" s="6"/>
      <c r="F119" s="6"/>
      <c r="G119" s="6"/>
      <c r="H119" s="6"/>
      <c r="I119" s="6"/>
      <c r="J119" s="58">
        <f>SUM(J$96:J118)/$F$94</f>
        <v>82.539711928649069</v>
      </c>
    </row>
    <row r="120" spans="1:10" hidden="1" outlineLevel="1" x14ac:dyDescent="0.25">
      <c r="A120" s="43" t="s">
        <v>21</v>
      </c>
      <c r="B120" s="8" t="s">
        <v>95</v>
      </c>
      <c r="C120" s="21">
        <f t="shared" si="43"/>
        <v>196.3</v>
      </c>
      <c r="D120" s="63"/>
      <c r="E120" s="6"/>
      <c r="F120" s="6"/>
      <c r="G120" s="6"/>
      <c r="H120" s="6"/>
      <c r="I120" s="6"/>
      <c r="J120" s="58">
        <f>SUM(J$96:J119)/$F$94</f>
        <v>82.99699565124547</v>
      </c>
    </row>
    <row r="121" spans="1:10" hidden="1" outlineLevel="1" x14ac:dyDescent="0.25">
      <c r="A121" s="43"/>
      <c r="B121" s="8" t="s">
        <v>95</v>
      </c>
      <c r="C121" s="21">
        <f>$J$94</f>
        <v>196.3</v>
      </c>
      <c r="D121" s="53"/>
      <c r="E121" s="6"/>
      <c r="F121" s="6"/>
      <c r="G121" s="6"/>
      <c r="H121" s="6"/>
      <c r="I121" s="6"/>
      <c r="J121" s="58">
        <f>SUM(J$96:J120)/$F$94</f>
        <v>83.45681280166788</v>
      </c>
    </row>
    <row r="122" spans="1:10" collapsed="1" x14ac:dyDescent="0.25">
      <c r="A122" s="53"/>
      <c r="B122" s="53"/>
      <c r="C122" s="53"/>
      <c r="D122" s="53"/>
      <c r="E122" s="53"/>
      <c r="F122" s="53"/>
      <c r="G122" s="53"/>
      <c r="H122" s="53"/>
      <c r="I122" s="53"/>
      <c r="J122" s="53"/>
    </row>
    <row r="123" spans="1:10" ht="18.75" x14ac:dyDescent="0.3">
      <c r="A123" s="339"/>
      <c r="B123" s="339"/>
      <c r="C123" s="339"/>
      <c r="D123" s="339"/>
      <c r="E123" s="56" t="s">
        <v>54</v>
      </c>
      <c r="F123" s="50">
        <f>J123-H123</f>
        <v>180.5</v>
      </c>
      <c r="G123" s="53" t="s">
        <v>97</v>
      </c>
      <c r="H123" s="38">
        <f>H94</f>
        <v>15.8</v>
      </c>
      <c r="I123" s="53" t="s">
        <v>98</v>
      </c>
      <c r="J123" s="59">
        <f>J94</f>
        <v>196.3</v>
      </c>
    </row>
    <row r="124" spans="1:10" x14ac:dyDescent="0.25">
      <c r="A124" s="43"/>
      <c r="B124" s="43" t="s">
        <v>7</v>
      </c>
      <c r="C124" s="43" t="s">
        <v>47</v>
      </c>
      <c r="D124" s="43" t="s">
        <v>24</v>
      </c>
      <c r="E124" s="43" t="s">
        <v>49</v>
      </c>
      <c r="F124" s="43" t="s">
        <v>50</v>
      </c>
      <c r="G124" s="43" t="s">
        <v>50</v>
      </c>
      <c r="H124" s="43" t="s">
        <v>51</v>
      </c>
      <c r="I124" s="43" t="s">
        <v>52</v>
      </c>
      <c r="J124" s="16" t="s">
        <v>53</v>
      </c>
    </row>
    <row r="125" spans="1:10" x14ac:dyDescent="0.25">
      <c r="A125" s="43"/>
      <c r="B125" s="8" t="s">
        <v>96</v>
      </c>
      <c r="C125" s="12">
        <f>$H123</f>
        <v>15.8</v>
      </c>
      <c r="D125" s="12"/>
      <c r="E125" s="327">
        <f>IF(C126=C125,(C126-C125)/2, C126-C125)</f>
        <v>10.5</v>
      </c>
      <c r="F125" s="327">
        <f t="shared" ref="F125" si="44">E125+D125</f>
        <v>10.5</v>
      </c>
      <c r="G125" s="327">
        <f>IF(C126&gt;=J123,D126,0)</f>
        <v>0</v>
      </c>
      <c r="H125" s="13">
        <f>(G125+F125)/2</f>
        <v>5.25</v>
      </c>
      <c r="I125" s="13">
        <f>E125</f>
        <v>10.5</v>
      </c>
      <c r="J125" s="17">
        <f>H125*I125</f>
        <v>55.125</v>
      </c>
    </row>
    <row r="126" spans="1:10" x14ac:dyDescent="0.25">
      <c r="A126" s="43" t="s">
        <v>99</v>
      </c>
      <c r="B126" s="65" t="s">
        <v>62</v>
      </c>
      <c r="C126" s="66">
        <v>26.3</v>
      </c>
      <c r="D126" s="66">
        <v>0</v>
      </c>
      <c r="E126" s="24">
        <f t="shared" ref="E126:E131" si="45">IF(C127=0,"",(C127-C126)/2)</f>
        <v>10.499999999999998</v>
      </c>
      <c r="F126" s="24">
        <f>E126+D126</f>
        <v>10.499999999999998</v>
      </c>
      <c r="G126" s="24">
        <f>E126+D127</f>
        <v>13.599999999999998</v>
      </c>
      <c r="H126" s="24">
        <f>((G126+F126)/2)/2</f>
        <v>6.0249999999999986</v>
      </c>
      <c r="I126" s="24">
        <f>E126*2</f>
        <v>20.999999999999996</v>
      </c>
      <c r="J126" s="25">
        <f>H126*I126</f>
        <v>126.52499999999995</v>
      </c>
    </row>
    <row r="127" spans="1:10" x14ac:dyDescent="0.25">
      <c r="A127" s="43" t="s">
        <v>99</v>
      </c>
      <c r="B127" s="65" t="s">
        <v>63</v>
      </c>
      <c r="C127" s="66">
        <v>47.3</v>
      </c>
      <c r="D127" s="66">
        <v>3.1</v>
      </c>
      <c r="E127" s="24">
        <f t="shared" si="45"/>
        <v>3.3000000000000043</v>
      </c>
      <c r="F127" s="24">
        <f>E127+D127</f>
        <v>6.4000000000000039</v>
      </c>
      <c r="G127" s="24">
        <f t="shared" ref="G127:G131" si="46">E127+D128</f>
        <v>3.3000000000000043</v>
      </c>
      <c r="H127" s="24">
        <f t="shared" ref="H127:H131" si="47">((G127+F127)/2)/2</f>
        <v>2.425000000000002</v>
      </c>
      <c r="I127" s="24">
        <f t="shared" ref="I127:I131" si="48">E127*2</f>
        <v>6.6000000000000085</v>
      </c>
      <c r="J127" s="25">
        <f t="shared" ref="J127:J132" si="49">H127*I127</f>
        <v>16.005000000000035</v>
      </c>
    </row>
    <row r="128" spans="1:10" x14ac:dyDescent="0.25">
      <c r="A128" s="43" t="s">
        <v>99</v>
      </c>
      <c r="B128" s="65" t="s">
        <v>58</v>
      </c>
      <c r="C128" s="66">
        <v>53.900000000000006</v>
      </c>
      <c r="D128" s="66">
        <v>0</v>
      </c>
      <c r="E128" s="24">
        <f t="shared" si="45"/>
        <v>22.949999999999996</v>
      </c>
      <c r="F128" s="24">
        <f>E128+D128</f>
        <v>22.949999999999996</v>
      </c>
      <c r="G128" s="24">
        <f t="shared" si="46"/>
        <v>29.649999999999995</v>
      </c>
      <c r="H128" s="24">
        <f t="shared" si="47"/>
        <v>13.149999999999999</v>
      </c>
      <c r="I128" s="24">
        <f t="shared" si="48"/>
        <v>45.899999999999991</v>
      </c>
      <c r="J128" s="25">
        <f t="shared" si="49"/>
        <v>603.58499999999981</v>
      </c>
    </row>
    <row r="129" spans="1:10" x14ac:dyDescent="0.25">
      <c r="A129" s="43" t="s">
        <v>99</v>
      </c>
      <c r="B129" s="65" t="s">
        <v>65</v>
      </c>
      <c r="C129" s="66">
        <v>99.8</v>
      </c>
      <c r="D129" s="66">
        <v>6.7</v>
      </c>
      <c r="E129" s="24">
        <f t="shared" si="45"/>
        <v>5.8999999999999986</v>
      </c>
      <c r="F129" s="24">
        <f>E129+D129</f>
        <v>12.599999999999998</v>
      </c>
      <c r="G129" s="24">
        <f t="shared" si="46"/>
        <v>5.8999999999999986</v>
      </c>
      <c r="H129" s="24">
        <f t="shared" si="47"/>
        <v>4.6249999999999991</v>
      </c>
      <c r="I129" s="24">
        <f t="shared" si="48"/>
        <v>11.799999999999997</v>
      </c>
      <c r="J129" s="25">
        <f t="shared" si="49"/>
        <v>54.574999999999974</v>
      </c>
    </row>
    <row r="130" spans="1:10" x14ac:dyDescent="0.25">
      <c r="A130" s="43" t="s">
        <v>99</v>
      </c>
      <c r="B130" s="65" t="s">
        <v>64</v>
      </c>
      <c r="C130" s="66">
        <v>111.6</v>
      </c>
      <c r="D130" s="66">
        <v>0</v>
      </c>
      <c r="E130" s="24">
        <f t="shared" si="45"/>
        <v>6.7000000000000028</v>
      </c>
      <c r="F130" s="24">
        <f>E130+D130</f>
        <v>6.7000000000000028</v>
      </c>
      <c r="G130" s="24">
        <f t="shared" si="46"/>
        <v>6.7000000000000028</v>
      </c>
      <c r="H130" s="24">
        <f t="shared" si="47"/>
        <v>3.3500000000000014</v>
      </c>
      <c r="I130" s="24">
        <f t="shared" si="48"/>
        <v>13.400000000000006</v>
      </c>
      <c r="J130" s="25">
        <f t="shared" si="49"/>
        <v>44.890000000000036</v>
      </c>
    </row>
    <row r="131" spans="1:10" x14ac:dyDescent="0.25">
      <c r="A131" s="43" t="s">
        <v>99</v>
      </c>
      <c r="B131" s="65" t="s">
        <v>453</v>
      </c>
      <c r="C131" s="66">
        <v>125</v>
      </c>
      <c r="D131" s="66">
        <v>0</v>
      </c>
      <c r="E131" s="24">
        <f t="shared" si="45"/>
        <v>20.900000000000006</v>
      </c>
      <c r="F131" s="24">
        <f t="shared" ref="F131:F132" si="50">E131+D131</f>
        <v>20.900000000000006</v>
      </c>
      <c r="G131" s="24">
        <f t="shared" si="46"/>
        <v>20.900000000000006</v>
      </c>
      <c r="H131" s="24">
        <f t="shared" si="47"/>
        <v>10.450000000000003</v>
      </c>
      <c r="I131" s="24">
        <f t="shared" si="48"/>
        <v>41.800000000000011</v>
      </c>
      <c r="J131" s="25">
        <f t="shared" si="49"/>
        <v>436.81000000000023</v>
      </c>
    </row>
    <row r="132" spans="1:10" x14ac:dyDescent="0.25">
      <c r="A132" s="43" t="s">
        <v>99</v>
      </c>
      <c r="B132" s="65" t="s">
        <v>66</v>
      </c>
      <c r="C132" s="66">
        <v>166.8</v>
      </c>
      <c r="D132" s="66">
        <v>0</v>
      </c>
      <c r="E132" s="13">
        <f t="shared" ref="E132" si="51">IF(C133=C132,(C133-C132)/2,C133-C132)</f>
        <v>29.5</v>
      </c>
      <c r="F132" s="13">
        <f t="shared" si="50"/>
        <v>29.5</v>
      </c>
      <c r="G132" s="13"/>
      <c r="H132" s="13">
        <f t="shared" ref="H132" si="52">(G132+F132)/2</f>
        <v>14.75</v>
      </c>
      <c r="I132" s="13">
        <f t="shared" ref="I132" si="53">E132</f>
        <v>29.5</v>
      </c>
      <c r="J132" s="17">
        <f t="shared" si="49"/>
        <v>435.125</v>
      </c>
    </row>
    <row r="133" spans="1:10" x14ac:dyDescent="0.25">
      <c r="A133" s="43" t="s">
        <v>99</v>
      </c>
      <c r="B133" s="8" t="s">
        <v>95</v>
      </c>
      <c r="C133" s="21">
        <f t="shared" ref="C133:C149" si="54">$J$123</f>
        <v>196.3</v>
      </c>
      <c r="D133" s="65"/>
      <c r="E133" s="6"/>
      <c r="F133" s="6"/>
      <c r="G133" s="6"/>
      <c r="H133" s="6"/>
      <c r="I133" s="6"/>
      <c r="J133" s="58">
        <f>SUM(J$125:J132)/$F$123</f>
        <v>9.8207202216066474</v>
      </c>
    </row>
    <row r="134" spans="1:10" hidden="1" outlineLevel="1" x14ac:dyDescent="0.25">
      <c r="A134" s="43" t="s">
        <v>99</v>
      </c>
      <c r="B134" s="8" t="s">
        <v>95</v>
      </c>
      <c r="C134" s="21">
        <f t="shared" si="54"/>
        <v>196.3</v>
      </c>
      <c r="D134" s="65"/>
      <c r="E134" s="6"/>
      <c r="F134" s="6"/>
      <c r="G134" s="6"/>
      <c r="H134" s="6"/>
      <c r="I134" s="6"/>
      <c r="J134" s="58">
        <f>SUM(J$125:J133)/$F$123</f>
        <v>9.8751286438870167</v>
      </c>
    </row>
    <row r="135" spans="1:10" hidden="1" outlineLevel="1" x14ac:dyDescent="0.25">
      <c r="A135" s="43" t="s">
        <v>99</v>
      </c>
      <c r="B135" s="8" t="s">
        <v>95</v>
      </c>
      <c r="C135" s="21">
        <f t="shared" si="54"/>
        <v>196.3</v>
      </c>
      <c r="D135" s="65"/>
      <c r="E135" s="6"/>
      <c r="F135" s="6"/>
      <c r="G135" s="6"/>
      <c r="H135" s="6"/>
      <c r="I135" s="6"/>
      <c r="J135" s="58">
        <f>SUM(J$125:J134)/$F$123</f>
        <v>9.9298384978697705</v>
      </c>
    </row>
    <row r="136" spans="1:10" hidden="1" outlineLevel="1" x14ac:dyDescent="0.25">
      <c r="A136" s="43" t="s">
        <v>99</v>
      </c>
      <c r="B136" s="8" t="s">
        <v>95</v>
      </c>
      <c r="C136" s="21">
        <f t="shared" si="54"/>
        <v>196.3</v>
      </c>
      <c r="D136" s="65"/>
      <c r="E136" s="6"/>
      <c r="F136" s="6"/>
      <c r="G136" s="6"/>
      <c r="H136" s="6"/>
      <c r="I136" s="6"/>
      <c r="J136" s="58">
        <f>SUM(J$125:J135)/$F$123</f>
        <v>9.9848514535366384</v>
      </c>
    </row>
    <row r="137" spans="1:10" hidden="1" outlineLevel="1" x14ac:dyDescent="0.25">
      <c r="A137" s="43" t="s">
        <v>99</v>
      </c>
      <c r="B137" s="8" t="s">
        <v>95</v>
      </c>
      <c r="C137" s="21">
        <f t="shared" si="54"/>
        <v>196.3</v>
      </c>
      <c r="D137" s="65"/>
      <c r="E137" s="6"/>
      <c r="F137" s="6"/>
      <c r="G137" s="6"/>
      <c r="H137" s="6"/>
      <c r="I137" s="6"/>
      <c r="J137" s="58">
        <f>SUM(J$125:J136)/$F$123</f>
        <v>10.040169190121329</v>
      </c>
    </row>
    <row r="138" spans="1:10" hidden="1" outlineLevel="1" x14ac:dyDescent="0.25">
      <c r="A138" s="43" t="s">
        <v>99</v>
      </c>
      <c r="B138" s="8" t="s">
        <v>95</v>
      </c>
      <c r="C138" s="21">
        <f t="shared" si="54"/>
        <v>196.3</v>
      </c>
      <c r="D138" s="65"/>
      <c r="E138" s="6"/>
      <c r="F138" s="6"/>
      <c r="G138" s="6"/>
      <c r="H138" s="6"/>
      <c r="I138" s="6"/>
      <c r="J138" s="58">
        <f>SUM(J$125:J137)/$F$123</f>
        <v>10.095793396160783</v>
      </c>
    </row>
    <row r="139" spans="1:10" hidden="1" outlineLevel="1" x14ac:dyDescent="0.25">
      <c r="A139" s="43" t="s">
        <v>99</v>
      </c>
      <c r="B139" s="8" t="s">
        <v>95</v>
      </c>
      <c r="C139" s="21">
        <f t="shared" si="54"/>
        <v>196.3</v>
      </c>
      <c r="D139" s="65"/>
      <c r="E139" s="6"/>
      <c r="F139" s="6"/>
      <c r="G139" s="6"/>
      <c r="H139" s="6"/>
      <c r="I139" s="6"/>
      <c r="J139" s="58">
        <f>SUM(J$125:J138)/$F$123</f>
        <v>10.151725769546715</v>
      </c>
    </row>
    <row r="140" spans="1:10" hidden="1" outlineLevel="1" x14ac:dyDescent="0.25">
      <c r="A140" s="43" t="s">
        <v>99</v>
      </c>
      <c r="B140" s="8" t="s">
        <v>95</v>
      </c>
      <c r="C140" s="21">
        <f t="shared" si="54"/>
        <v>196.3</v>
      </c>
      <c r="D140" s="65"/>
      <c r="E140" s="6"/>
      <c r="F140" s="6"/>
      <c r="G140" s="6"/>
      <c r="H140" s="6"/>
      <c r="I140" s="6"/>
      <c r="J140" s="58">
        <f>SUM(J$125:J139)/$F$123</f>
        <v>10.207968017577446</v>
      </c>
    </row>
    <row r="141" spans="1:10" hidden="1" outlineLevel="1" x14ac:dyDescent="0.25">
      <c r="A141" s="43" t="s">
        <v>99</v>
      </c>
      <c r="B141" s="8" t="s">
        <v>95</v>
      </c>
      <c r="C141" s="21">
        <f t="shared" si="54"/>
        <v>196.3</v>
      </c>
      <c r="D141" s="65"/>
      <c r="E141" s="6"/>
      <c r="F141" s="6"/>
      <c r="G141" s="6"/>
      <c r="H141" s="6"/>
      <c r="I141" s="6"/>
      <c r="J141" s="58">
        <f>SUM(J$125:J140)/$F$123</f>
        <v>10.264521857010008</v>
      </c>
    </row>
    <row r="142" spans="1:10" hidden="1" outlineLevel="1" x14ac:dyDescent="0.25">
      <c r="A142" s="43" t="s">
        <v>99</v>
      </c>
      <c r="B142" s="8" t="s">
        <v>95</v>
      </c>
      <c r="C142" s="21">
        <f t="shared" si="54"/>
        <v>196.3</v>
      </c>
      <c r="D142" s="65"/>
      <c r="E142" s="6"/>
      <c r="F142" s="6"/>
      <c r="G142" s="6"/>
      <c r="H142" s="6"/>
      <c r="I142" s="6"/>
      <c r="J142" s="58">
        <f>SUM(J$125:J141)/$F$123</f>
        <v>10.321389014112556</v>
      </c>
    </row>
    <row r="143" spans="1:10" hidden="1" outlineLevel="1" x14ac:dyDescent="0.25">
      <c r="A143" s="43" t="s">
        <v>99</v>
      </c>
      <c r="B143" s="8" t="s">
        <v>95</v>
      </c>
      <c r="C143" s="21">
        <f t="shared" si="54"/>
        <v>196.3</v>
      </c>
      <c r="D143" s="65"/>
      <c r="E143" s="6"/>
      <c r="F143" s="6"/>
      <c r="G143" s="6"/>
      <c r="H143" s="6"/>
      <c r="I143" s="6"/>
      <c r="J143" s="58">
        <f>SUM(J$125:J142)/$F$123</f>
        <v>10.378571224717058</v>
      </c>
    </row>
    <row r="144" spans="1:10" hidden="1" outlineLevel="1" x14ac:dyDescent="0.25">
      <c r="A144" s="43" t="s">
        <v>99</v>
      </c>
      <c r="B144" s="8" t="s">
        <v>95</v>
      </c>
      <c r="C144" s="21">
        <f t="shared" si="54"/>
        <v>196.3</v>
      </c>
      <c r="D144" s="65"/>
      <c r="E144" s="6"/>
      <c r="F144" s="6"/>
      <c r="G144" s="6"/>
      <c r="H144" s="6"/>
      <c r="I144" s="6"/>
      <c r="J144" s="58">
        <f>SUM(J$125:J143)/$F$123</f>
        <v>10.436070234272277</v>
      </c>
    </row>
    <row r="145" spans="1:10" hidden="1" outlineLevel="1" x14ac:dyDescent="0.25">
      <c r="A145" s="43" t="s">
        <v>99</v>
      </c>
      <c r="B145" s="8" t="s">
        <v>95</v>
      </c>
      <c r="C145" s="21">
        <f t="shared" si="54"/>
        <v>196.3</v>
      </c>
      <c r="D145" s="65"/>
      <c r="E145" s="6"/>
      <c r="F145" s="6"/>
      <c r="G145" s="6"/>
      <c r="H145" s="6"/>
      <c r="I145" s="6"/>
      <c r="J145" s="58">
        <f>SUM(J$125:J144)/$F$123</f>
        <v>10.493887797897054</v>
      </c>
    </row>
    <row r="146" spans="1:10" hidden="1" outlineLevel="1" x14ac:dyDescent="0.25">
      <c r="A146" s="43" t="s">
        <v>99</v>
      </c>
      <c r="B146" s="8" t="s">
        <v>95</v>
      </c>
      <c r="C146" s="21">
        <f t="shared" si="54"/>
        <v>196.3</v>
      </c>
      <c r="D146" s="65"/>
      <c r="E146" s="6"/>
      <c r="F146" s="6"/>
      <c r="G146" s="6"/>
      <c r="H146" s="6"/>
      <c r="I146" s="6"/>
      <c r="J146" s="58">
        <f>SUM(J$125:J145)/$F$123</f>
        <v>10.55202568043388</v>
      </c>
    </row>
    <row r="147" spans="1:10" hidden="1" outlineLevel="1" x14ac:dyDescent="0.25">
      <c r="A147" s="43" t="s">
        <v>99</v>
      </c>
      <c r="B147" s="8" t="s">
        <v>95</v>
      </c>
      <c r="C147" s="21">
        <f t="shared" si="54"/>
        <v>196.3</v>
      </c>
      <c r="D147" s="65"/>
      <c r="E147" s="6"/>
      <c r="F147" s="6"/>
      <c r="G147" s="6"/>
      <c r="H147" s="6"/>
      <c r="I147" s="6"/>
      <c r="J147" s="58">
        <f>SUM(J$125:J146)/$F$123</f>
        <v>10.610485656502766</v>
      </c>
    </row>
    <row r="148" spans="1:10" hidden="1" outlineLevel="1" x14ac:dyDescent="0.25">
      <c r="A148" s="43" t="s">
        <v>99</v>
      </c>
      <c r="B148" s="8" t="s">
        <v>95</v>
      </c>
      <c r="C148" s="21">
        <f t="shared" si="54"/>
        <v>196.3</v>
      </c>
      <c r="D148" s="65"/>
      <c r="E148" s="6"/>
      <c r="F148" s="6"/>
      <c r="G148" s="6"/>
      <c r="H148" s="6"/>
      <c r="I148" s="6"/>
      <c r="J148" s="58">
        <f>SUM(J$125:J147)/$F$123</f>
        <v>10.669269510555413</v>
      </c>
    </row>
    <row r="149" spans="1:10" hidden="1" outlineLevel="1" x14ac:dyDescent="0.25">
      <c r="A149" s="43" t="s">
        <v>99</v>
      </c>
      <c r="B149" s="8" t="s">
        <v>95</v>
      </c>
      <c r="C149" s="21">
        <f t="shared" si="54"/>
        <v>196.3</v>
      </c>
      <c r="D149" s="65"/>
      <c r="E149" s="6"/>
      <c r="F149" s="6"/>
      <c r="G149" s="6"/>
      <c r="H149" s="6"/>
      <c r="I149" s="6"/>
      <c r="J149" s="58">
        <f>SUM(J$125:J148)/$F$123</f>
        <v>10.728379036929681</v>
      </c>
    </row>
    <row r="150" spans="1:10" hidden="1" outlineLevel="1" x14ac:dyDescent="0.25">
      <c r="A150" s="43"/>
      <c r="B150" s="8" t="s">
        <v>95</v>
      </c>
      <c r="C150" s="21">
        <f>$J$123</f>
        <v>196.3</v>
      </c>
      <c r="D150" s="53"/>
      <c r="E150" s="6"/>
      <c r="F150" s="6"/>
      <c r="G150" s="6"/>
      <c r="H150" s="6"/>
      <c r="I150" s="6"/>
      <c r="J150" s="58">
        <f>SUM(J$125:J149)/$F$123</f>
        <v>10.787816039904362</v>
      </c>
    </row>
    <row r="151" spans="1:10" collapsed="1" x14ac:dyDescent="0.25">
      <c r="A151" s="53"/>
      <c r="B151" s="53"/>
      <c r="C151" s="53"/>
      <c r="D151" s="53"/>
      <c r="E151" s="53"/>
      <c r="F151" s="53"/>
      <c r="G151" s="53"/>
      <c r="H151" s="53"/>
      <c r="I151" s="53"/>
      <c r="J151" s="53"/>
    </row>
    <row r="152" spans="1:10" ht="18.75" x14ac:dyDescent="0.3">
      <c r="A152" s="339"/>
      <c r="B152" s="339"/>
      <c r="C152" s="339"/>
      <c r="D152" s="339"/>
      <c r="E152" s="56" t="s">
        <v>54</v>
      </c>
      <c r="F152" s="42">
        <f>J152-H152</f>
        <v>180.5</v>
      </c>
      <c r="G152" s="53" t="s">
        <v>97</v>
      </c>
      <c r="H152" s="38">
        <f>H123</f>
        <v>15.8</v>
      </c>
      <c r="I152" s="53" t="s">
        <v>98</v>
      </c>
      <c r="J152" s="59">
        <f>J123</f>
        <v>196.3</v>
      </c>
    </row>
    <row r="153" spans="1:10" x14ac:dyDescent="0.25">
      <c r="A153" s="43"/>
      <c r="B153" s="43" t="s">
        <v>7</v>
      </c>
      <c r="C153" s="43" t="s">
        <v>47</v>
      </c>
      <c r="D153" s="43" t="s">
        <v>24</v>
      </c>
      <c r="E153" s="43" t="s">
        <v>49</v>
      </c>
      <c r="F153" s="43" t="s">
        <v>50</v>
      </c>
      <c r="G153" s="43" t="s">
        <v>50</v>
      </c>
      <c r="H153" s="43" t="s">
        <v>51</v>
      </c>
      <c r="I153" s="43" t="s">
        <v>52</v>
      </c>
      <c r="J153" s="16" t="s">
        <v>53</v>
      </c>
    </row>
    <row r="154" spans="1:10" x14ac:dyDescent="0.25">
      <c r="A154" s="43"/>
      <c r="B154" s="8" t="s">
        <v>96</v>
      </c>
      <c r="C154" s="12">
        <f>$H152</f>
        <v>15.8</v>
      </c>
      <c r="D154" s="12"/>
      <c r="E154" s="327">
        <f>IF(C155=C154,(C155-C154)/2, C155-C154)</f>
        <v>150.39999999999998</v>
      </c>
      <c r="F154" s="327">
        <f t="shared" ref="F154" si="55">E154+D154</f>
        <v>150.39999999999998</v>
      </c>
      <c r="G154" s="327">
        <f>IF(C155&gt;=J152,D155,0)</f>
        <v>0</v>
      </c>
      <c r="H154" s="13">
        <f>(G154+F154)/2</f>
        <v>75.199999999999989</v>
      </c>
      <c r="I154" s="13">
        <f>E154</f>
        <v>150.39999999999998</v>
      </c>
      <c r="J154" s="17">
        <f>H154*I154</f>
        <v>11310.079999999996</v>
      </c>
    </row>
    <row r="155" spans="1:10" x14ac:dyDescent="0.25">
      <c r="A155" s="43" t="s">
        <v>274</v>
      </c>
      <c r="B155" s="67" t="s">
        <v>292</v>
      </c>
      <c r="C155" s="67">
        <v>166.2</v>
      </c>
      <c r="D155" s="67">
        <v>53.4</v>
      </c>
      <c r="E155" s="13">
        <f t="shared" ref="E155" si="56">IF(C156=C155,(C156-C155)/2,C156-C155)</f>
        <v>30.100000000000023</v>
      </c>
      <c r="F155" s="13">
        <f t="shared" ref="F155" si="57">E155+D155</f>
        <v>83.500000000000028</v>
      </c>
      <c r="G155" s="13"/>
      <c r="H155" s="13">
        <f t="shared" ref="H155" si="58">(G155+F155)/2</f>
        <v>41.750000000000014</v>
      </c>
      <c r="I155" s="13">
        <f t="shared" ref="I155" si="59">E155</f>
        <v>30.100000000000023</v>
      </c>
      <c r="J155" s="17">
        <f t="shared" ref="J155" si="60">H155*I155</f>
        <v>1256.6750000000013</v>
      </c>
    </row>
    <row r="156" spans="1:10" x14ac:dyDescent="0.25">
      <c r="A156" s="43" t="s">
        <v>274</v>
      </c>
      <c r="B156" s="8" t="s">
        <v>95</v>
      </c>
      <c r="C156" s="21">
        <f t="shared" ref="C156:C178" si="61">$J$152</f>
        <v>196.3</v>
      </c>
      <c r="D156" s="67"/>
      <c r="E156" s="6"/>
      <c r="F156" s="6"/>
      <c r="G156" s="6"/>
      <c r="H156" s="6"/>
      <c r="I156" s="6"/>
      <c r="J156" s="58">
        <f>SUM(J$154:J155)/$F$152</f>
        <v>69.621911357340707</v>
      </c>
    </row>
    <row r="157" spans="1:10" hidden="1" outlineLevel="1" x14ac:dyDescent="0.25">
      <c r="A157" s="43" t="s">
        <v>274</v>
      </c>
      <c r="B157" s="8" t="s">
        <v>95</v>
      </c>
      <c r="C157" s="21">
        <f t="shared" si="61"/>
        <v>196.3</v>
      </c>
      <c r="D157" s="67"/>
      <c r="E157" s="6"/>
      <c r="F157" s="6"/>
      <c r="G157" s="6"/>
      <c r="H157" s="6"/>
      <c r="I157" s="6"/>
      <c r="J157" s="58">
        <f>SUM(J$154:J156)/$F$152</f>
        <v>70.007628317769189</v>
      </c>
    </row>
    <row r="158" spans="1:10" hidden="1" outlineLevel="1" x14ac:dyDescent="0.25">
      <c r="A158" s="43" t="s">
        <v>274</v>
      </c>
      <c r="B158" s="8" t="s">
        <v>95</v>
      </c>
      <c r="C158" s="21">
        <f t="shared" si="61"/>
        <v>196.3</v>
      </c>
      <c r="D158" s="67"/>
      <c r="E158" s="6"/>
      <c r="F158" s="6"/>
      <c r="G158" s="6"/>
      <c r="H158" s="6"/>
      <c r="I158" s="6"/>
      <c r="J158" s="58">
        <f>SUM(J$154:J157)/$F$152</f>
        <v>70.395482214266522</v>
      </c>
    </row>
    <row r="159" spans="1:10" hidden="1" outlineLevel="1" x14ac:dyDescent="0.25">
      <c r="A159" s="43" t="s">
        <v>274</v>
      </c>
      <c r="B159" s="8" t="s">
        <v>95</v>
      </c>
      <c r="C159" s="21">
        <f t="shared" si="61"/>
        <v>196.3</v>
      </c>
      <c r="D159" s="67"/>
      <c r="E159" s="6"/>
      <c r="F159" s="6"/>
      <c r="G159" s="6"/>
      <c r="H159" s="6"/>
      <c r="I159" s="6"/>
      <c r="J159" s="58">
        <f>SUM(J$154:J158)/$F$152</f>
        <v>70.785484885813702</v>
      </c>
    </row>
    <row r="160" spans="1:10" hidden="1" outlineLevel="1" x14ac:dyDescent="0.25">
      <c r="A160" s="43" t="s">
        <v>274</v>
      </c>
      <c r="B160" s="8" t="s">
        <v>95</v>
      </c>
      <c r="C160" s="21">
        <f t="shared" si="61"/>
        <v>196.3</v>
      </c>
      <c r="D160" s="67"/>
      <c r="E160" s="6"/>
      <c r="F160" s="6"/>
      <c r="G160" s="6"/>
      <c r="H160" s="6"/>
      <c r="I160" s="6"/>
      <c r="J160" s="58">
        <f>SUM(J$154:J159)/$F$152</f>
        <v>71.177648236981639</v>
      </c>
    </row>
    <row r="161" spans="1:10" hidden="1" outlineLevel="1" x14ac:dyDescent="0.25">
      <c r="A161" s="43" t="s">
        <v>274</v>
      </c>
      <c r="B161" s="8" t="s">
        <v>95</v>
      </c>
      <c r="C161" s="21">
        <f t="shared" si="61"/>
        <v>196.3</v>
      </c>
      <c r="D161" s="67"/>
      <c r="E161" s="6"/>
      <c r="F161" s="6"/>
      <c r="G161" s="6"/>
      <c r="H161" s="6"/>
      <c r="I161" s="6"/>
      <c r="J161" s="58">
        <f>SUM(J$154:J160)/$F$152</f>
        <v>71.571984238294561</v>
      </c>
    </row>
    <row r="162" spans="1:10" hidden="1" outlineLevel="1" x14ac:dyDescent="0.25">
      <c r="A162" s="43" t="s">
        <v>274</v>
      </c>
      <c r="B162" s="8" t="s">
        <v>95</v>
      </c>
      <c r="C162" s="21">
        <f t="shared" si="61"/>
        <v>196.3</v>
      </c>
      <c r="D162" s="67"/>
      <c r="E162" s="6"/>
      <c r="F162" s="6"/>
      <c r="G162" s="6"/>
      <c r="H162" s="6"/>
      <c r="I162" s="6"/>
      <c r="J162" s="58">
        <f>SUM(J$154:J161)/$F$152</f>
        <v>71.968504926595372</v>
      </c>
    </row>
    <row r="163" spans="1:10" hidden="1" outlineLevel="1" x14ac:dyDescent="0.25">
      <c r="A163" s="43" t="s">
        <v>274</v>
      </c>
      <c r="B163" s="8" t="s">
        <v>95</v>
      </c>
      <c r="C163" s="21">
        <f t="shared" si="61"/>
        <v>196.3</v>
      </c>
      <c r="D163" s="67"/>
      <c r="E163" s="6"/>
      <c r="F163" s="6"/>
      <c r="G163" s="6"/>
      <c r="H163" s="6"/>
      <c r="I163" s="6"/>
      <c r="J163" s="58">
        <f>SUM(J$154:J162)/$F$152</f>
        <v>72.367222405413074</v>
      </c>
    </row>
    <row r="164" spans="1:10" hidden="1" outlineLevel="1" x14ac:dyDescent="0.25">
      <c r="A164" s="43" t="s">
        <v>274</v>
      </c>
      <c r="B164" s="8" t="s">
        <v>95</v>
      </c>
      <c r="C164" s="21">
        <f t="shared" si="61"/>
        <v>196.3</v>
      </c>
      <c r="D164" s="67"/>
      <c r="E164" s="6"/>
      <c r="F164" s="6"/>
      <c r="G164" s="6"/>
      <c r="H164" s="6"/>
      <c r="I164" s="6"/>
      <c r="J164" s="58">
        <f>SUM(J$154:J163)/$F$152</f>
        <v>72.768148845332263</v>
      </c>
    </row>
    <row r="165" spans="1:10" hidden="1" outlineLevel="1" x14ac:dyDescent="0.25">
      <c r="A165" s="43" t="s">
        <v>274</v>
      </c>
      <c r="B165" s="8" t="s">
        <v>95</v>
      </c>
      <c r="C165" s="21">
        <f t="shared" si="61"/>
        <v>196.3</v>
      </c>
      <c r="D165" s="67"/>
      <c r="E165" s="6"/>
      <c r="F165" s="6"/>
      <c r="G165" s="6"/>
      <c r="H165" s="6"/>
      <c r="I165" s="6"/>
      <c r="J165" s="58">
        <f>SUM(J$154:J164)/$F$152</f>
        <v>73.171296484364575</v>
      </c>
    </row>
    <row r="166" spans="1:10" hidden="1" outlineLevel="1" x14ac:dyDescent="0.25">
      <c r="A166" s="43" t="s">
        <v>274</v>
      </c>
      <c r="B166" s="8" t="s">
        <v>95</v>
      </c>
      <c r="C166" s="21">
        <f t="shared" si="61"/>
        <v>196.3</v>
      </c>
      <c r="D166" s="67"/>
      <c r="E166" s="6"/>
      <c r="F166" s="6"/>
      <c r="G166" s="6"/>
      <c r="H166" s="6"/>
      <c r="I166" s="6"/>
      <c r="J166" s="58">
        <f>SUM(J$154:J165)/$F$152</f>
        <v>73.576677628322273</v>
      </c>
    </row>
    <row r="167" spans="1:10" hidden="1" outlineLevel="1" x14ac:dyDescent="0.25">
      <c r="A167" s="43" t="s">
        <v>274</v>
      </c>
      <c r="B167" s="8" t="s">
        <v>95</v>
      </c>
      <c r="C167" s="21">
        <f t="shared" si="61"/>
        <v>196.3</v>
      </c>
      <c r="D167" s="67"/>
      <c r="E167" s="6"/>
      <c r="F167" s="6"/>
      <c r="G167" s="6"/>
      <c r="H167" s="6"/>
      <c r="I167" s="6"/>
      <c r="J167" s="58">
        <f>SUM(J$154:J166)/$F$152</f>
        <v>73.984304651193867</v>
      </c>
    </row>
    <row r="168" spans="1:10" hidden="1" outlineLevel="1" x14ac:dyDescent="0.25">
      <c r="A168" s="43" t="s">
        <v>274</v>
      </c>
      <c r="B168" s="8" t="s">
        <v>95</v>
      </c>
      <c r="C168" s="21">
        <f t="shared" si="61"/>
        <v>196.3</v>
      </c>
      <c r="D168" s="67"/>
      <c r="E168" s="6"/>
      <c r="F168" s="6"/>
      <c r="G168" s="6"/>
      <c r="H168" s="6"/>
      <c r="I168" s="6"/>
      <c r="J168" s="58">
        <f>SUM(J$154:J167)/$F$152</f>
        <v>74.394189995521813</v>
      </c>
    </row>
    <row r="169" spans="1:10" hidden="1" outlineLevel="1" x14ac:dyDescent="0.25">
      <c r="A169" s="43" t="s">
        <v>274</v>
      </c>
      <c r="B169" s="8" t="s">
        <v>95</v>
      </c>
      <c r="C169" s="21">
        <f t="shared" si="61"/>
        <v>196.3</v>
      </c>
      <c r="D169" s="67"/>
      <c r="E169" s="6"/>
      <c r="F169" s="6"/>
      <c r="G169" s="6"/>
      <c r="H169" s="6"/>
      <c r="I169" s="6"/>
      <c r="J169" s="58">
        <f>SUM(J$154:J168)/$F$152</f>
        <v>74.806346172782327</v>
      </c>
    </row>
    <row r="170" spans="1:10" hidden="1" outlineLevel="1" x14ac:dyDescent="0.25">
      <c r="A170" s="43" t="s">
        <v>274</v>
      </c>
      <c r="B170" s="8" t="s">
        <v>95</v>
      </c>
      <c r="C170" s="21">
        <f t="shared" si="61"/>
        <v>196.3</v>
      </c>
      <c r="D170" s="67"/>
      <c r="E170" s="6"/>
      <c r="F170" s="6"/>
      <c r="G170" s="6"/>
      <c r="H170" s="6"/>
      <c r="I170" s="6"/>
      <c r="J170" s="58">
        <f>SUM(J$154:J169)/$F$152</f>
        <v>75.220785763767253</v>
      </c>
    </row>
    <row r="171" spans="1:10" hidden="1" outlineLevel="1" x14ac:dyDescent="0.25">
      <c r="A171" s="43" t="s">
        <v>274</v>
      </c>
      <c r="B171" s="8" t="s">
        <v>95</v>
      </c>
      <c r="C171" s="21">
        <f t="shared" si="61"/>
        <v>196.3</v>
      </c>
      <c r="D171" s="67"/>
      <c r="E171" s="6"/>
      <c r="F171" s="6"/>
      <c r="G171" s="6"/>
      <c r="H171" s="6"/>
      <c r="I171" s="6"/>
      <c r="J171" s="58">
        <f>SUM(J$154:J170)/$F$152</f>
        <v>75.637521418968191</v>
      </c>
    </row>
    <row r="172" spans="1:10" hidden="1" outlineLevel="1" x14ac:dyDescent="0.25">
      <c r="A172" s="43" t="s">
        <v>274</v>
      </c>
      <c r="B172" s="8" t="s">
        <v>95</v>
      </c>
      <c r="C172" s="21">
        <f t="shared" si="61"/>
        <v>196.3</v>
      </c>
      <c r="D172" s="67"/>
      <c r="E172" s="6"/>
      <c r="F172" s="6"/>
      <c r="G172" s="6"/>
      <c r="H172" s="6"/>
      <c r="I172" s="6"/>
      <c r="J172" s="58">
        <f>SUM(J$154:J171)/$F$152</f>
        <v>76.056565858962472</v>
      </c>
    </row>
    <row r="173" spans="1:10" hidden="1" outlineLevel="1" x14ac:dyDescent="0.25">
      <c r="A173" s="43" t="s">
        <v>274</v>
      </c>
      <c r="B173" s="8" t="s">
        <v>95</v>
      </c>
      <c r="C173" s="21">
        <f t="shared" si="61"/>
        <v>196.3</v>
      </c>
      <c r="D173" s="67"/>
      <c r="E173" s="6"/>
      <c r="F173" s="6"/>
      <c r="G173" s="6"/>
      <c r="H173" s="6"/>
      <c r="I173" s="6"/>
      <c r="J173" s="58">
        <f>SUM(J$154:J172)/$F$152</f>
        <v>76.477931874801598</v>
      </c>
    </row>
    <row r="174" spans="1:10" hidden="1" outlineLevel="1" x14ac:dyDescent="0.25">
      <c r="A174" s="43" t="s">
        <v>274</v>
      </c>
      <c r="B174" s="8" t="s">
        <v>95</v>
      </c>
      <c r="C174" s="21">
        <f t="shared" si="61"/>
        <v>196.3</v>
      </c>
      <c r="D174" s="67"/>
      <c r="E174" s="6"/>
      <c r="F174" s="6"/>
      <c r="G174" s="6"/>
      <c r="H174" s="6"/>
      <c r="I174" s="6"/>
      <c r="J174" s="58">
        <f>SUM(J$154:J173)/$F$152</f>
        <v>76.901632328401618</v>
      </c>
    </row>
    <row r="175" spans="1:10" hidden="1" outlineLevel="1" x14ac:dyDescent="0.25">
      <c r="A175" s="43" t="s">
        <v>274</v>
      </c>
      <c r="B175" s="8" t="s">
        <v>95</v>
      </c>
      <c r="C175" s="21">
        <f t="shared" si="61"/>
        <v>196.3</v>
      </c>
      <c r="D175" s="67"/>
      <c r="E175" s="6"/>
      <c r="F175" s="6"/>
      <c r="G175" s="6"/>
      <c r="H175" s="6"/>
      <c r="I175" s="6"/>
      <c r="J175" s="58">
        <f>SUM(J$154:J174)/$F$152</f>
        <v>77.327680152935685</v>
      </c>
    </row>
    <row r="176" spans="1:10" hidden="1" outlineLevel="1" x14ac:dyDescent="0.25">
      <c r="A176" s="43" t="s">
        <v>274</v>
      </c>
      <c r="B176" s="8" t="s">
        <v>95</v>
      </c>
      <c r="C176" s="21">
        <f t="shared" si="61"/>
        <v>196.3</v>
      </c>
      <c r="D176" s="67"/>
      <c r="E176" s="6"/>
      <c r="F176" s="6"/>
      <c r="G176" s="6"/>
      <c r="H176" s="6"/>
      <c r="I176" s="6"/>
      <c r="J176" s="58">
        <f>SUM(J$154:J175)/$F$152</f>
        <v>77.756088353228961</v>
      </c>
    </row>
    <row r="177" spans="1:10" hidden="1" outlineLevel="1" x14ac:dyDescent="0.25">
      <c r="A177" s="43" t="s">
        <v>274</v>
      </c>
      <c r="B177" s="8" t="s">
        <v>95</v>
      </c>
      <c r="C177" s="21">
        <f t="shared" si="61"/>
        <v>196.3</v>
      </c>
      <c r="D177" s="67"/>
      <c r="E177" s="6"/>
      <c r="F177" s="6"/>
      <c r="G177" s="6"/>
      <c r="H177" s="6"/>
      <c r="I177" s="6"/>
      <c r="J177" s="58">
        <f>SUM(J$154:J176)/$F$152</f>
        <v>78.186870006155445</v>
      </c>
    </row>
    <row r="178" spans="1:10" hidden="1" outlineLevel="1" x14ac:dyDescent="0.25">
      <c r="A178" s="43" t="s">
        <v>274</v>
      </c>
      <c r="B178" s="8" t="s">
        <v>95</v>
      </c>
      <c r="C178" s="21">
        <f t="shared" si="61"/>
        <v>196.3</v>
      </c>
      <c r="D178" s="67"/>
      <c r="E178" s="6"/>
      <c r="F178" s="6"/>
      <c r="G178" s="6"/>
      <c r="H178" s="6"/>
      <c r="I178" s="6"/>
      <c r="J178" s="58">
        <f>SUM(J$154:J177)/$F$152</f>
        <v>78.620038261037195</v>
      </c>
    </row>
    <row r="179" spans="1:10" hidden="1" outlineLevel="1" x14ac:dyDescent="0.25">
      <c r="A179" s="43"/>
      <c r="B179" s="8" t="s">
        <v>95</v>
      </c>
      <c r="C179" s="21">
        <f>$J$152</f>
        <v>196.3</v>
      </c>
      <c r="D179" s="53"/>
      <c r="E179" s="6"/>
      <c r="F179" s="6"/>
      <c r="G179" s="6"/>
      <c r="H179" s="6"/>
      <c r="I179" s="6"/>
      <c r="J179" s="58">
        <f>SUM(J$154:J178)/$F$152</f>
        <v>79.055606340045699</v>
      </c>
    </row>
    <row r="180" spans="1:10" hidden="1" outlineLevel="1" x14ac:dyDescent="0.25">
      <c r="A180" s="53"/>
      <c r="B180" s="53"/>
      <c r="C180" s="53"/>
      <c r="D180" s="53"/>
      <c r="E180" s="53"/>
      <c r="F180" s="53"/>
      <c r="G180" s="53"/>
      <c r="H180" s="53"/>
      <c r="I180" s="53"/>
      <c r="J180" s="53"/>
    </row>
    <row r="181" spans="1:10" collapsed="1" x14ac:dyDescent="0.25">
      <c r="A181" s="53"/>
      <c r="B181" s="53"/>
      <c r="C181" s="53"/>
      <c r="D181" s="53"/>
      <c r="E181" s="53"/>
      <c r="F181" s="53"/>
      <c r="G181" s="53"/>
      <c r="H181" s="53"/>
      <c r="I181" s="53"/>
      <c r="J181" s="53"/>
    </row>
    <row r="182" spans="1:10" x14ac:dyDescent="0.25">
      <c r="A182" s="53"/>
      <c r="B182" s="53"/>
      <c r="C182" s="53"/>
      <c r="D182" s="53"/>
      <c r="E182" s="53"/>
      <c r="F182" s="53"/>
      <c r="G182" s="53"/>
      <c r="H182" s="53"/>
      <c r="I182" s="53"/>
      <c r="J182" s="53"/>
    </row>
    <row r="183" spans="1:10" x14ac:dyDescent="0.25">
      <c r="A183" s="53"/>
      <c r="B183" s="53"/>
      <c r="C183" s="53"/>
      <c r="D183" s="53"/>
      <c r="E183" s="53"/>
      <c r="F183" s="53"/>
      <c r="G183" s="53"/>
      <c r="H183" s="53"/>
      <c r="I183" s="53"/>
      <c r="J183" s="53"/>
    </row>
    <row r="184" spans="1:10" x14ac:dyDescent="0.25">
      <c r="A184" s="53"/>
      <c r="B184" s="53"/>
      <c r="C184" s="53"/>
      <c r="D184" s="53"/>
      <c r="E184" s="53"/>
      <c r="F184" s="53"/>
      <c r="G184" s="53"/>
      <c r="H184" s="53"/>
      <c r="I184" s="53"/>
      <c r="J184" s="53"/>
    </row>
    <row r="185" spans="1:10" x14ac:dyDescent="0.25">
      <c r="A185" s="53"/>
      <c r="B185" s="53"/>
      <c r="C185" s="53"/>
      <c r="D185" s="53"/>
      <c r="E185" s="53"/>
      <c r="F185" s="53"/>
      <c r="G185" s="53"/>
      <c r="H185" s="53"/>
      <c r="I185" s="53"/>
      <c r="J185" s="53"/>
    </row>
    <row r="186" spans="1:10" x14ac:dyDescent="0.25">
      <c r="A186" s="53"/>
      <c r="B186" s="53"/>
      <c r="C186" s="53"/>
      <c r="D186" s="53"/>
      <c r="E186" s="53"/>
      <c r="F186" s="53"/>
      <c r="G186" s="53"/>
      <c r="H186" s="53"/>
      <c r="I186" s="53"/>
      <c r="J186" s="53"/>
    </row>
    <row r="187" spans="1:10" x14ac:dyDescent="0.25">
      <c r="A187" s="53"/>
      <c r="B187" s="53"/>
      <c r="C187" s="53"/>
      <c r="D187" s="53"/>
      <c r="E187" s="53"/>
      <c r="F187" s="53"/>
      <c r="G187" s="53"/>
      <c r="H187" s="53"/>
      <c r="I187" s="53"/>
      <c r="J187" s="53"/>
    </row>
    <row r="188" spans="1:10" x14ac:dyDescent="0.25">
      <c r="A188" s="53"/>
      <c r="B188" s="53"/>
      <c r="C188" s="53"/>
      <c r="D188" s="53"/>
      <c r="E188" s="53"/>
      <c r="F188" s="53"/>
      <c r="G188" s="53"/>
      <c r="H188" s="53"/>
      <c r="I188" s="53"/>
      <c r="J188" s="53"/>
    </row>
    <row r="189" spans="1:10" x14ac:dyDescent="0.25">
      <c r="A189" s="53"/>
      <c r="B189" s="53"/>
      <c r="C189" s="53"/>
      <c r="D189" s="53"/>
      <c r="E189" s="53"/>
      <c r="F189" s="53"/>
      <c r="G189" s="53"/>
      <c r="H189" s="53"/>
      <c r="I189" s="53"/>
      <c r="J189" s="53"/>
    </row>
    <row r="190" spans="1:10" x14ac:dyDescent="0.25">
      <c r="A190" s="53"/>
      <c r="B190" s="53"/>
      <c r="C190" s="53"/>
      <c r="D190" s="53"/>
      <c r="E190" s="53"/>
      <c r="F190" s="53"/>
      <c r="G190" s="53"/>
      <c r="H190" s="53"/>
      <c r="I190" s="53"/>
      <c r="J190" s="53"/>
    </row>
    <row r="191" spans="1:10" x14ac:dyDescent="0.25">
      <c r="A191" s="53"/>
      <c r="B191" s="53"/>
      <c r="C191" s="53"/>
      <c r="D191" s="53"/>
      <c r="E191" s="53"/>
      <c r="F191" s="53"/>
      <c r="G191" s="53"/>
      <c r="H191" s="53"/>
      <c r="I191" s="53"/>
      <c r="J191" s="53"/>
    </row>
    <row r="192" spans="1:10" x14ac:dyDescent="0.25">
      <c r="A192" s="53"/>
      <c r="B192" s="53"/>
      <c r="C192" s="53"/>
      <c r="D192" s="53"/>
      <c r="E192" s="53"/>
      <c r="F192" s="53"/>
      <c r="G192" s="53"/>
      <c r="H192" s="53"/>
      <c r="I192" s="53"/>
      <c r="J192" s="53"/>
    </row>
    <row r="193" spans="1:10" x14ac:dyDescent="0.25">
      <c r="A193" s="53"/>
      <c r="B193" s="53"/>
      <c r="C193" s="53"/>
      <c r="D193" s="53"/>
      <c r="E193" s="53"/>
      <c r="F193" s="53"/>
      <c r="G193" s="53"/>
      <c r="H193" s="53"/>
      <c r="I193" s="53"/>
      <c r="J193" s="53"/>
    </row>
    <row r="194" spans="1:10" x14ac:dyDescent="0.25">
      <c r="A194" s="53"/>
      <c r="B194" s="53"/>
      <c r="C194" s="53"/>
      <c r="D194" s="53"/>
      <c r="E194" s="53"/>
      <c r="F194" s="53"/>
      <c r="G194" s="53"/>
      <c r="H194" s="53"/>
      <c r="I194" s="53"/>
      <c r="J194" s="53"/>
    </row>
    <row r="195" spans="1:10" x14ac:dyDescent="0.25">
      <c r="A195" s="53"/>
      <c r="B195" s="53"/>
      <c r="C195" s="53"/>
      <c r="D195" s="53"/>
      <c r="E195" s="53"/>
      <c r="F195" s="53"/>
      <c r="G195" s="53"/>
      <c r="H195" s="53"/>
      <c r="I195" s="53"/>
      <c r="J195" s="53"/>
    </row>
    <row r="196" spans="1:10" x14ac:dyDescent="0.25">
      <c r="A196" s="53"/>
      <c r="B196" s="53"/>
      <c r="C196" s="53"/>
      <c r="D196" s="53"/>
      <c r="E196" s="53"/>
      <c r="F196" s="53"/>
      <c r="G196" s="53"/>
      <c r="H196" s="53"/>
      <c r="I196" s="53"/>
      <c r="J196" s="53"/>
    </row>
    <row r="197" spans="1:10" x14ac:dyDescent="0.25">
      <c r="A197" s="53"/>
      <c r="B197" s="53"/>
      <c r="C197" s="53"/>
      <c r="D197" s="53"/>
      <c r="E197" s="53"/>
      <c r="F197" s="53"/>
      <c r="G197" s="53"/>
      <c r="H197" s="53"/>
      <c r="I197" s="53"/>
      <c r="J197" s="53"/>
    </row>
    <row r="198" spans="1:10" x14ac:dyDescent="0.25">
      <c r="A198" s="53"/>
      <c r="B198" s="53"/>
      <c r="C198" s="53"/>
      <c r="D198" s="53"/>
      <c r="E198" s="53"/>
      <c r="F198" s="53"/>
      <c r="G198" s="53"/>
      <c r="H198" s="53"/>
      <c r="I198" s="53"/>
      <c r="J198" s="53"/>
    </row>
    <row r="199" spans="1:10" x14ac:dyDescent="0.25">
      <c r="A199" s="53"/>
      <c r="B199" s="53"/>
      <c r="C199" s="53"/>
      <c r="D199" s="53"/>
      <c r="E199" s="53"/>
      <c r="F199" s="53"/>
      <c r="G199" s="53"/>
      <c r="H199" s="53"/>
      <c r="I199" s="53"/>
      <c r="J199" s="53"/>
    </row>
    <row r="200" spans="1:10" x14ac:dyDescent="0.25">
      <c r="A200" s="53"/>
      <c r="B200" s="53"/>
      <c r="C200" s="53"/>
      <c r="D200" s="53"/>
      <c r="E200" s="53"/>
      <c r="F200" s="53"/>
      <c r="G200" s="53"/>
      <c r="H200" s="53"/>
      <c r="I200" s="53"/>
      <c r="J200" s="53"/>
    </row>
    <row r="201" spans="1:10" x14ac:dyDescent="0.25">
      <c r="A201" s="53"/>
      <c r="B201" s="53"/>
      <c r="C201" s="53"/>
      <c r="D201" s="53"/>
      <c r="E201" s="53"/>
      <c r="F201" s="53"/>
      <c r="G201" s="53"/>
      <c r="H201" s="53"/>
      <c r="I201" s="53"/>
      <c r="J201" s="53"/>
    </row>
    <row r="202" spans="1:10" x14ac:dyDescent="0.25">
      <c r="A202" s="53"/>
      <c r="B202" s="53"/>
      <c r="C202" s="53"/>
      <c r="D202" s="53"/>
      <c r="E202" s="53"/>
      <c r="F202" s="53"/>
      <c r="G202" s="53"/>
      <c r="H202" s="53"/>
      <c r="I202" s="53"/>
      <c r="J202" s="53"/>
    </row>
    <row r="203" spans="1:10" x14ac:dyDescent="0.25">
      <c r="A203" s="53"/>
      <c r="B203" s="53"/>
      <c r="C203" s="53"/>
      <c r="D203" s="53"/>
      <c r="E203" s="53"/>
      <c r="F203" s="53"/>
      <c r="G203" s="53"/>
      <c r="H203" s="53"/>
      <c r="I203" s="53"/>
      <c r="J203" s="53"/>
    </row>
    <row r="204" spans="1:10" x14ac:dyDescent="0.25">
      <c r="A204" s="53"/>
      <c r="B204" s="53"/>
      <c r="C204" s="53"/>
      <c r="D204" s="53"/>
      <c r="E204" s="53"/>
      <c r="F204" s="53"/>
      <c r="G204" s="53"/>
      <c r="H204" s="53"/>
      <c r="I204" s="53"/>
      <c r="J204" s="53"/>
    </row>
    <row r="205" spans="1:10" x14ac:dyDescent="0.25">
      <c r="A205" s="53"/>
      <c r="B205" s="53"/>
      <c r="C205" s="53"/>
      <c r="D205" s="53"/>
      <c r="E205" s="53"/>
      <c r="F205" s="53"/>
      <c r="G205" s="53"/>
      <c r="H205" s="53"/>
      <c r="I205" s="53"/>
      <c r="J205" s="53"/>
    </row>
    <row r="206" spans="1:10" x14ac:dyDescent="0.25">
      <c r="A206" s="53"/>
      <c r="B206" s="53"/>
      <c r="C206" s="53"/>
      <c r="D206" s="53"/>
      <c r="E206" s="53"/>
      <c r="F206" s="53"/>
      <c r="G206" s="53"/>
      <c r="H206" s="53"/>
      <c r="I206" s="53"/>
      <c r="J206" s="53"/>
    </row>
    <row r="207" spans="1:10" x14ac:dyDescent="0.25">
      <c r="A207" s="53"/>
      <c r="B207" s="53"/>
      <c r="C207" s="53"/>
      <c r="D207" s="53"/>
      <c r="E207" s="53"/>
      <c r="F207" s="53"/>
      <c r="G207" s="53"/>
      <c r="H207" s="53"/>
      <c r="I207" s="53"/>
      <c r="J207" s="53"/>
    </row>
    <row r="208" spans="1:10" x14ac:dyDescent="0.25">
      <c r="A208" s="53"/>
      <c r="B208" s="53"/>
      <c r="C208" s="53"/>
      <c r="D208" s="53"/>
      <c r="E208" s="53"/>
      <c r="F208" s="53"/>
      <c r="G208" s="53"/>
      <c r="H208" s="53"/>
      <c r="I208" s="53"/>
      <c r="J208" s="53"/>
    </row>
    <row r="209" spans="1:10" x14ac:dyDescent="0.25">
      <c r="A209" s="53"/>
      <c r="B209" s="53"/>
      <c r="C209" s="53"/>
      <c r="D209" s="53"/>
      <c r="E209" s="53"/>
      <c r="F209" s="53"/>
      <c r="G209" s="53"/>
      <c r="H209" s="53"/>
      <c r="I209" s="53"/>
      <c r="J209" s="53"/>
    </row>
    <row r="210" spans="1:10" x14ac:dyDescent="0.25">
      <c r="A210" s="53"/>
      <c r="B210" s="53"/>
      <c r="C210" s="53"/>
      <c r="D210" s="53"/>
      <c r="E210" s="53"/>
      <c r="F210" s="53"/>
      <c r="G210" s="53"/>
      <c r="H210" s="53"/>
      <c r="I210" s="53"/>
      <c r="J210" s="53"/>
    </row>
    <row r="211" spans="1:10" x14ac:dyDescent="0.25">
      <c r="A211" s="53"/>
      <c r="B211" s="53"/>
      <c r="C211" s="53"/>
      <c r="D211" s="53"/>
      <c r="E211" s="53"/>
      <c r="F211" s="53"/>
      <c r="G211" s="53"/>
      <c r="H211" s="53"/>
      <c r="I211" s="53"/>
      <c r="J211" s="53"/>
    </row>
    <row r="212" spans="1:10" x14ac:dyDescent="0.25">
      <c r="A212" s="53"/>
      <c r="B212" s="53"/>
      <c r="C212" s="53"/>
      <c r="D212" s="53"/>
      <c r="E212" s="53"/>
      <c r="F212" s="53"/>
      <c r="G212" s="53"/>
      <c r="H212" s="53"/>
      <c r="I212" s="53"/>
      <c r="J212" s="53"/>
    </row>
    <row r="213" spans="1:10" x14ac:dyDescent="0.25">
      <c r="A213" s="53"/>
      <c r="B213" s="53"/>
      <c r="C213" s="53"/>
      <c r="D213" s="53"/>
      <c r="E213" s="53"/>
      <c r="F213" s="53"/>
      <c r="G213" s="53"/>
      <c r="H213" s="53"/>
      <c r="I213" s="53"/>
      <c r="J213" s="53"/>
    </row>
    <row r="214" spans="1:10" x14ac:dyDescent="0.25">
      <c r="A214" s="53"/>
      <c r="B214" s="53"/>
      <c r="C214" s="53"/>
      <c r="D214" s="53"/>
      <c r="E214" s="53"/>
      <c r="F214" s="53"/>
      <c r="G214" s="53"/>
      <c r="H214" s="53"/>
      <c r="I214" s="53"/>
      <c r="J214" s="53"/>
    </row>
    <row r="215" spans="1:10" x14ac:dyDescent="0.25">
      <c r="A215" s="53"/>
      <c r="B215" s="53"/>
      <c r="C215" s="53"/>
      <c r="D215" s="53"/>
      <c r="E215" s="53"/>
      <c r="F215" s="53"/>
      <c r="G215" s="53"/>
      <c r="H215" s="53"/>
      <c r="I215" s="53"/>
      <c r="J215" s="53"/>
    </row>
    <row r="216" spans="1:10" x14ac:dyDescent="0.25">
      <c r="A216" s="53"/>
      <c r="B216" s="53"/>
      <c r="C216" s="53"/>
      <c r="D216" s="53"/>
      <c r="E216" s="53"/>
      <c r="F216" s="53"/>
      <c r="G216" s="53"/>
      <c r="H216" s="53"/>
      <c r="I216" s="53"/>
      <c r="J216" s="53"/>
    </row>
    <row r="217" spans="1:10" x14ac:dyDescent="0.25">
      <c r="A217" s="53"/>
      <c r="B217" s="53"/>
      <c r="C217" s="53"/>
      <c r="D217" s="53"/>
      <c r="E217" s="53"/>
      <c r="F217" s="53"/>
      <c r="G217" s="53"/>
      <c r="H217" s="53"/>
      <c r="I217" s="53"/>
      <c r="J217" s="53"/>
    </row>
    <row r="218" spans="1:10" x14ac:dyDescent="0.25">
      <c r="A218" s="53"/>
      <c r="B218" s="53"/>
      <c r="C218" s="53"/>
      <c r="D218" s="53"/>
      <c r="E218" s="53"/>
      <c r="F218" s="53"/>
      <c r="G218" s="53"/>
      <c r="H218" s="53"/>
      <c r="I218" s="53"/>
      <c r="J218" s="53"/>
    </row>
    <row r="219" spans="1:10" x14ac:dyDescent="0.25">
      <c r="A219" s="53"/>
      <c r="B219" s="53"/>
      <c r="C219" s="53"/>
      <c r="D219" s="53"/>
      <c r="E219" s="53"/>
      <c r="F219" s="53"/>
      <c r="G219" s="53"/>
      <c r="H219" s="53"/>
      <c r="I219" s="53"/>
      <c r="J219" s="53"/>
    </row>
    <row r="220" spans="1:10" x14ac:dyDescent="0.25">
      <c r="A220" s="53"/>
      <c r="B220" s="53"/>
      <c r="C220" s="53"/>
      <c r="D220" s="53"/>
      <c r="E220" s="53"/>
      <c r="F220" s="53"/>
      <c r="G220" s="53"/>
      <c r="H220" s="53"/>
      <c r="I220" s="53"/>
      <c r="J220" s="53"/>
    </row>
    <row r="221" spans="1:10" x14ac:dyDescent="0.25">
      <c r="A221" s="53"/>
      <c r="B221" s="53"/>
      <c r="C221" s="53"/>
      <c r="D221" s="53"/>
      <c r="E221" s="53"/>
      <c r="F221" s="53"/>
      <c r="G221" s="53"/>
      <c r="H221" s="53"/>
      <c r="I221" s="53"/>
      <c r="J221" s="53"/>
    </row>
    <row r="222" spans="1:10" x14ac:dyDescent="0.25">
      <c r="A222" s="53"/>
      <c r="B222" s="53"/>
      <c r="C222" s="53"/>
      <c r="D222" s="53"/>
      <c r="E222" s="53"/>
      <c r="F222" s="53"/>
      <c r="G222" s="53"/>
      <c r="H222" s="53"/>
      <c r="I222" s="53"/>
      <c r="J222" s="53"/>
    </row>
    <row r="223" spans="1:10" x14ac:dyDescent="0.25">
      <c r="A223" s="53"/>
      <c r="B223" s="53"/>
      <c r="C223" s="53"/>
      <c r="D223" s="53"/>
      <c r="E223" s="53"/>
      <c r="F223" s="53"/>
      <c r="G223" s="53"/>
      <c r="H223" s="53"/>
      <c r="I223" s="53"/>
      <c r="J223" s="53"/>
    </row>
    <row r="224" spans="1:10" x14ac:dyDescent="0.25">
      <c r="A224" s="53"/>
      <c r="B224" s="53"/>
      <c r="C224" s="53"/>
      <c r="D224" s="53"/>
      <c r="E224" s="53"/>
      <c r="F224" s="53"/>
      <c r="G224" s="53"/>
      <c r="H224" s="53"/>
      <c r="I224" s="53"/>
      <c r="J224" s="53"/>
    </row>
    <row r="225" spans="1:10" x14ac:dyDescent="0.25">
      <c r="A225" s="53"/>
      <c r="B225" s="53"/>
      <c r="C225" s="53"/>
      <c r="D225" s="53"/>
      <c r="E225" s="53"/>
      <c r="F225" s="53"/>
      <c r="G225" s="53"/>
      <c r="H225" s="53"/>
      <c r="I225" s="53"/>
      <c r="J225" s="53"/>
    </row>
    <row r="226" spans="1:10" x14ac:dyDescent="0.25">
      <c r="A226" s="53"/>
      <c r="B226" s="53"/>
      <c r="C226" s="53"/>
      <c r="D226" s="53"/>
      <c r="E226" s="53"/>
      <c r="F226" s="53"/>
      <c r="G226" s="53"/>
      <c r="H226" s="53"/>
      <c r="I226" s="53"/>
      <c r="J226" s="53"/>
    </row>
    <row r="227" spans="1:10" x14ac:dyDescent="0.25">
      <c r="A227" s="53"/>
      <c r="B227" s="53"/>
      <c r="C227" s="53"/>
      <c r="D227" s="53"/>
      <c r="E227" s="53"/>
      <c r="F227" s="53"/>
      <c r="G227" s="53"/>
      <c r="H227" s="53"/>
      <c r="I227" s="53"/>
      <c r="J227" s="53"/>
    </row>
    <row r="228" spans="1:10" x14ac:dyDescent="0.25">
      <c r="A228" s="53"/>
      <c r="B228" s="53"/>
      <c r="C228" s="53"/>
      <c r="D228" s="53"/>
      <c r="E228" s="53"/>
      <c r="F228" s="53"/>
      <c r="G228" s="53"/>
      <c r="H228" s="53"/>
      <c r="I228" s="53"/>
      <c r="J228" s="53"/>
    </row>
    <row r="229" spans="1:10" x14ac:dyDescent="0.25">
      <c r="A229" s="53"/>
      <c r="B229" s="53"/>
      <c r="C229" s="53"/>
      <c r="D229" s="53"/>
      <c r="E229" s="53"/>
      <c r="F229" s="53"/>
      <c r="G229" s="53"/>
      <c r="H229" s="53"/>
      <c r="I229" s="53"/>
      <c r="J229" s="53"/>
    </row>
    <row r="230" spans="1:10" x14ac:dyDescent="0.25">
      <c r="A230" s="53"/>
      <c r="B230" s="53"/>
      <c r="C230" s="53"/>
      <c r="D230" s="53"/>
      <c r="E230" s="53"/>
      <c r="F230" s="53"/>
      <c r="G230" s="53"/>
      <c r="H230" s="53"/>
      <c r="I230" s="53"/>
      <c r="J230" s="53"/>
    </row>
    <row r="231" spans="1:10" x14ac:dyDescent="0.25">
      <c r="A231" s="53"/>
      <c r="B231" s="53"/>
      <c r="C231" s="53"/>
      <c r="D231" s="53"/>
      <c r="E231" s="53"/>
      <c r="F231" s="53"/>
      <c r="G231" s="53"/>
      <c r="H231" s="53"/>
      <c r="I231" s="53"/>
      <c r="J231" s="53"/>
    </row>
    <row r="232" spans="1:10" x14ac:dyDescent="0.25">
      <c r="A232" s="53"/>
      <c r="B232" s="53"/>
      <c r="C232" s="53"/>
      <c r="D232" s="53"/>
      <c r="E232" s="53"/>
      <c r="F232" s="53"/>
      <c r="G232" s="53"/>
      <c r="H232" s="53"/>
      <c r="I232" s="53"/>
      <c r="J232" s="53"/>
    </row>
    <row r="233" spans="1:10" x14ac:dyDescent="0.25">
      <c r="A233" s="53"/>
      <c r="B233" s="53"/>
      <c r="C233" s="53"/>
      <c r="D233" s="53"/>
      <c r="E233" s="53"/>
      <c r="F233" s="53"/>
      <c r="G233" s="53"/>
      <c r="H233" s="53"/>
      <c r="I233" s="53"/>
      <c r="J233" s="53"/>
    </row>
    <row r="234" spans="1:10" x14ac:dyDescent="0.25">
      <c r="A234" s="53"/>
      <c r="B234" s="53"/>
      <c r="C234" s="53"/>
      <c r="D234" s="53"/>
      <c r="E234" s="53"/>
      <c r="F234" s="53"/>
      <c r="G234" s="53"/>
      <c r="H234" s="53"/>
      <c r="I234" s="53"/>
      <c r="J234" s="53"/>
    </row>
    <row r="235" spans="1:10" x14ac:dyDescent="0.25">
      <c r="A235" s="53"/>
      <c r="B235" s="53"/>
      <c r="C235" s="53"/>
      <c r="D235" s="53"/>
      <c r="E235" s="53"/>
      <c r="F235" s="53"/>
      <c r="G235" s="53"/>
      <c r="H235" s="53"/>
      <c r="I235" s="53"/>
      <c r="J235" s="53"/>
    </row>
    <row r="236" spans="1:10" x14ac:dyDescent="0.25">
      <c r="A236" s="53"/>
      <c r="B236" s="53"/>
      <c r="C236" s="53"/>
      <c r="D236" s="53"/>
      <c r="E236" s="53"/>
      <c r="F236" s="53"/>
      <c r="G236" s="53"/>
      <c r="H236" s="53"/>
      <c r="I236" s="53"/>
      <c r="J236" s="53"/>
    </row>
    <row r="237" spans="1:10" x14ac:dyDescent="0.25">
      <c r="A237" s="53"/>
      <c r="B237" s="53"/>
      <c r="C237" s="53"/>
      <c r="D237" s="53"/>
      <c r="E237" s="53"/>
      <c r="F237" s="53"/>
      <c r="G237" s="53"/>
      <c r="H237" s="53"/>
      <c r="I237" s="53"/>
      <c r="J237" s="53"/>
    </row>
    <row r="238" spans="1:10" x14ac:dyDescent="0.25">
      <c r="A238" s="53"/>
      <c r="B238" s="53"/>
      <c r="C238" s="53"/>
      <c r="D238" s="53"/>
      <c r="E238" s="53"/>
      <c r="F238" s="53"/>
      <c r="G238" s="53"/>
      <c r="H238" s="53"/>
      <c r="I238" s="53"/>
      <c r="J238" s="53"/>
    </row>
    <row r="239" spans="1:10" x14ac:dyDescent="0.25">
      <c r="A239" s="53"/>
      <c r="B239" s="53"/>
      <c r="C239" s="53"/>
      <c r="D239" s="53"/>
      <c r="E239" s="53"/>
      <c r="F239" s="53"/>
      <c r="G239" s="53"/>
      <c r="H239" s="53"/>
      <c r="I239" s="53"/>
      <c r="J239" s="53"/>
    </row>
    <row r="240" spans="1:10" x14ac:dyDescent="0.25">
      <c r="A240" s="53"/>
      <c r="B240" s="53"/>
      <c r="C240" s="53"/>
      <c r="D240" s="53"/>
      <c r="E240" s="53"/>
      <c r="F240" s="53"/>
      <c r="G240" s="53"/>
      <c r="H240" s="53"/>
      <c r="I240" s="53"/>
      <c r="J240" s="53"/>
    </row>
    <row r="241" spans="1:10" x14ac:dyDescent="0.25">
      <c r="A241" s="53"/>
      <c r="B241" s="53"/>
      <c r="C241" s="53"/>
      <c r="D241" s="53"/>
      <c r="E241" s="53"/>
      <c r="F241" s="53"/>
      <c r="G241" s="53"/>
      <c r="H241" s="53"/>
      <c r="I241" s="53"/>
      <c r="J241" s="53"/>
    </row>
    <row r="242" spans="1:10" x14ac:dyDescent="0.25">
      <c r="A242" s="53"/>
      <c r="B242" s="53"/>
      <c r="C242" s="53"/>
      <c r="D242" s="53"/>
      <c r="E242" s="53"/>
      <c r="F242" s="53"/>
      <c r="G242" s="53"/>
      <c r="H242" s="53"/>
      <c r="I242" s="53"/>
      <c r="J242" s="53"/>
    </row>
    <row r="243" spans="1:10" x14ac:dyDescent="0.25">
      <c r="A243" s="53"/>
      <c r="B243" s="53"/>
      <c r="C243" s="53"/>
      <c r="D243" s="53"/>
      <c r="E243" s="53"/>
      <c r="F243" s="53"/>
      <c r="G243" s="53"/>
      <c r="H243" s="53"/>
      <c r="I243" s="53"/>
      <c r="J243" s="53"/>
    </row>
    <row r="244" spans="1:10" x14ac:dyDescent="0.25">
      <c r="A244" s="53"/>
      <c r="B244" s="53"/>
      <c r="C244" s="53"/>
      <c r="D244" s="53"/>
      <c r="E244" s="53"/>
      <c r="F244" s="53"/>
      <c r="G244" s="53"/>
      <c r="H244" s="53"/>
      <c r="I244" s="53"/>
      <c r="J244" s="53"/>
    </row>
    <row r="245" spans="1:10" x14ac:dyDescent="0.25">
      <c r="A245" s="53"/>
      <c r="B245" s="53"/>
      <c r="C245" s="53"/>
      <c r="D245" s="53"/>
      <c r="E245" s="53"/>
      <c r="F245" s="53"/>
      <c r="G245" s="53"/>
      <c r="H245" s="53"/>
      <c r="I245" s="53"/>
      <c r="J245" s="53"/>
    </row>
    <row r="246" spans="1:10" x14ac:dyDescent="0.25">
      <c r="A246" s="53"/>
      <c r="B246" s="53"/>
      <c r="C246" s="53"/>
      <c r="D246" s="53"/>
      <c r="E246" s="53"/>
      <c r="F246" s="53"/>
      <c r="G246" s="53"/>
      <c r="H246" s="53"/>
      <c r="I246" s="53"/>
      <c r="J246" s="53"/>
    </row>
    <row r="247" spans="1:10" x14ac:dyDescent="0.25">
      <c r="A247" s="53"/>
      <c r="B247" s="53"/>
      <c r="C247" s="53"/>
      <c r="D247" s="53"/>
      <c r="E247" s="53"/>
      <c r="F247" s="53"/>
      <c r="G247" s="53"/>
      <c r="H247" s="53"/>
      <c r="I247" s="53"/>
      <c r="J247" s="53"/>
    </row>
    <row r="248" spans="1:10" x14ac:dyDescent="0.25">
      <c r="A248" s="53"/>
      <c r="B248" s="53"/>
      <c r="C248" s="53"/>
      <c r="D248" s="53"/>
      <c r="E248" s="53"/>
      <c r="F248" s="53"/>
      <c r="G248" s="53"/>
      <c r="H248" s="53"/>
      <c r="I248" s="53"/>
      <c r="J248" s="53"/>
    </row>
    <row r="249" spans="1:10" x14ac:dyDescent="0.25">
      <c r="A249" s="53"/>
      <c r="B249" s="53"/>
      <c r="C249" s="53"/>
      <c r="D249" s="53"/>
      <c r="E249" s="53"/>
      <c r="F249" s="53"/>
      <c r="G249" s="53"/>
      <c r="H249" s="53"/>
      <c r="I249" s="53"/>
      <c r="J249" s="53"/>
    </row>
    <row r="250" spans="1:10" x14ac:dyDescent="0.25">
      <c r="A250" s="53"/>
      <c r="B250" s="53"/>
      <c r="C250" s="53"/>
      <c r="D250" s="53"/>
      <c r="E250" s="53"/>
      <c r="F250" s="53"/>
      <c r="G250" s="53"/>
      <c r="H250" s="53"/>
      <c r="I250" s="53"/>
      <c r="J250" s="53"/>
    </row>
    <row r="251" spans="1:10" x14ac:dyDescent="0.25">
      <c r="A251" s="53"/>
      <c r="B251" s="53"/>
      <c r="C251" s="53"/>
      <c r="D251" s="53"/>
      <c r="E251" s="53"/>
      <c r="F251" s="53"/>
      <c r="G251" s="53"/>
      <c r="H251" s="53"/>
      <c r="I251" s="53"/>
      <c r="J251" s="53"/>
    </row>
    <row r="252" spans="1:10" x14ac:dyDescent="0.25">
      <c r="A252" s="53"/>
      <c r="B252" s="53"/>
      <c r="C252" s="53"/>
      <c r="D252" s="53"/>
      <c r="E252" s="53"/>
      <c r="F252" s="53"/>
      <c r="G252" s="53"/>
      <c r="H252" s="53"/>
      <c r="I252" s="53"/>
      <c r="J252" s="53"/>
    </row>
    <row r="253" spans="1:10" x14ac:dyDescent="0.25">
      <c r="A253" s="53"/>
      <c r="B253" s="53"/>
      <c r="C253" s="53"/>
      <c r="D253" s="53"/>
      <c r="E253" s="53"/>
      <c r="F253" s="53"/>
      <c r="G253" s="53"/>
      <c r="H253" s="53"/>
      <c r="I253" s="53"/>
      <c r="J253" s="53"/>
    </row>
    <row r="254" spans="1:10" x14ac:dyDescent="0.25">
      <c r="A254" s="53"/>
      <c r="B254" s="53"/>
      <c r="C254" s="53"/>
      <c r="D254" s="53"/>
      <c r="E254" s="53"/>
      <c r="F254" s="53"/>
      <c r="G254" s="53"/>
      <c r="H254" s="53"/>
      <c r="I254" s="53"/>
      <c r="J254" s="53"/>
    </row>
    <row r="255" spans="1:10" x14ac:dyDescent="0.25">
      <c r="A255" s="53"/>
      <c r="B255" s="53"/>
      <c r="C255" s="53"/>
      <c r="D255" s="53"/>
      <c r="E255" s="53"/>
      <c r="F255" s="53"/>
      <c r="G255" s="53"/>
      <c r="H255" s="53"/>
      <c r="I255" s="53"/>
      <c r="J255" s="53"/>
    </row>
    <row r="256" spans="1:10" x14ac:dyDescent="0.25">
      <c r="A256" s="53"/>
      <c r="B256" s="53"/>
      <c r="C256" s="53"/>
      <c r="D256" s="53"/>
      <c r="E256" s="53"/>
      <c r="F256" s="53"/>
      <c r="G256" s="53"/>
      <c r="H256" s="53"/>
      <c r="I256" s="53"/>
      <c r="J256" s="53"/>
    </row>
    <row r="257" spans="1:10" x14ac:dyDescent="0.25">
      <c r="A257" s="53"/>
      <c r="B257" s="53"/>
      <c r="C257" s="53"/>
      <c r="D257" s="53"/>
      <c r="E257" s="53"/>
      <c r="F257" s="53"/>
      <c r="G257" s="53"/>
      <c r="H257" s="53"/>
      <c r="I257" s="53"/>
      <c r="J257" s="53"/>
    </row>
    <row r="258" spans="1:10" x14ac:dyDescent="0.25">
      <c r="A258" s="53"/>
      <c r="B258" s="53"/>
      <c r="C258" s="53"/>
      <c r="D258" s="53"/>
      <c r="E258" s="53"/>
      <c r="F258" s="53"/>
      <c r="G258" s="53"/>
      <c r="H258" s="53"/>
      <c r="I258" s="53"/>
      <c r="J258" s="53"/>
    </row>
    <row r="259" spans="1:10" x14ac:dyDescent="0.25">
      <c r="A259" s="53"/>
      <c r="B259" s="53"/>
      <c r="C259" s="53"/>
      <c r="D259" s="53"/>
      <c r="E259" s="53"/>
      <c r="F259" s="53"/>
      <c r="G259" s="53"/>
      <c r="H259" s="53"/>
      <c r="I259" s="53"/>
      <c r="J259" s="53"/>
    </row>
    <row r="260" spans="1:10" x14ac:dyDescent="0.25">
      <c r="A260" s="53"/>
      <c r="B260" s="53"/>
      <c r="C260" s="53"/>
      <c r="D260" s="53"/>
      <c r="E260" s="53"/>
      <c r="F260" s="53"/>
      <c r="G260" s="53"/>
      <c r="H260" s="53"/>
      <c r="I260" s="53"/>
      <c r="J260" s="53"/>
    </row>
    <row r="261" spans="1:10" x14ac:dyDescent="0.25">
      <c r="A261" s="53"/>
      <c r="B261" s="53"/>
      <c r="C261" s="53"/>
      <c r="D261" s="53"/>
      <c r="E261" s="53"/>
      <c r="F261" s="53"/>
      <c r="G261" s="53"/>
      <c r="H261" s="53"/>
      <c r="I261" s="53"/>
      <c r="J261" s="53"/>
    </row>
    <row r="262" spans="1:10" x14ac:dyDescent="0.25">
      <c r="A262" s="53"/>
      <c r="B262" s="53"/>
      <c r="C262" s="53"/>
      <c r="D262" s="53"/>
      <c r="E262" s="53"/>
      <c r="F262" s="53"/>
      <c r="G262" s="53"/>
      <c r="H262" s="53"/>
      <c r="I262" s="53"/>
      <c r="J262" s="53"/>
    </row>
    <row r="263" spans="1:10" x14ac:dyDescent="0.25">
      <c r="A263" s="53"/>
      <c r="B263" s="53"/>
      <c r="C263" s="53"/>
      <c r="D263" s="53"/>
      <c r="E263" s="53"/>
      <c r="F263" s="53"/>
      <c r="G263" s="53"/>
      <c r="H263" s="53"/>
      <c r="I263" s="53"/>
      <c r="J263" s="53"/>
    </row>
    <row r="264" spans="1:10" x14ac:dyDescent="0.25">
      <c r="A264" s="53"/>
      <c r="B264" s="53"/>
      <c r="C264" s="53"/>
      <c r="D264" s="53"/>
      <c r="E264" s="53"/>
      <c r="F264" s="53"/>
      <c r="G264" s="53"/>
      <c r="H264" s="53"/>
      <c r="I264" s="53"/>
      <c r="J264" s="53"/>
    </row>
    <row r="265" spans="1:10" x14ac:dyDescent="0.25">
      <c r="A265" s="53"/>
      <c r="B265" s="53"/>
      <c r="C265" s="53"/>
      <c r="D265" s="53"/>
      <c r="E265" s="53"/>
      <c r="F265" s="53"/>
      <c r="G265" s="53"/>
      <c r="H265" s="53"/>
      <c r="I265" s="53"/>
      <c r="J265" s="53"/>
    </row>
    <row r="266" spans="1:10" x14ac:dyDescent="0.25">
      <c r="A266" s="53"/>
      <c r="B266" s="53"/>
      <c r="C266" s="53"/>
      <c r="D266" s="53"/>
      <c r="E266" s="53"/>
      <c r="F266" s="53"/>
      <c r="G266" s="53"/>
      <c r="H266" s="53"/>
      <c r="I266" s="53"/>
      <c r="J266" s="53"/>
    </row>
    <row r="267" spans="1:10" x14ac:dyDescent="0.25">
      <c r="A267" s="53"/>
      <c r="B267" s="53"/>
      <c r="C267" s="53"/>
      <c r="D267" s="53"/>
      <c r="E267" s="53"/>
      <c r="F267" s="53"/>
      <c r="G267" s="53"/>
      <c r="H267" s="53"/>
      <c r="I267" s="53"/>
      <c r="J267" s="53"/>
    </row>
    <row r="268" spans="1:10" x14ac:dyDescent="0.25">
      <c r="A268" s="53"/>
      <c r="B268" s="53"/>
      <c r="C268" s="53"/>
      <c r="D268" s="53"/>
      <c r="E268" s="53"/>
      <c r="F268" s="53"/>
      <c r="G268" s="53"/>
      <c r="H268" s="53"/>
      <c r="I268" s="53"/>
      <c r="J268" s="53"/>
    </row>
    <row r="269" spans="1:10" x14ac:dyDescent="0.25">
      <c r="A269" s="53"/>
      <c r="B269" s="53"/>
      <c r="C269" s="53"/>
      <c r="D269" s="53"/>
      <c r="E269" s="53"/>
      <c r="F269" s="53"/>
      <c r="G269" s="53"/>
      <c r="H269" s="53"/>
      <c r="I269" s="53"/>
      <c r="J269" s="53"/>
    </row>
    <row r="270" spans="1:10" x14ac:dyDescent="0.25">
      <c r="A270" s="53"/>
      <c r="B270" s="53"/>
      <c r="C270" s="53"/>
      <c r="D270" s="53"/>
      <c r="E270" s="53"/>
      <c r="F270" s="53"/>
      <c r="G270" s="53"/>
      <c r="H270" s="53"/>
      <c r="I270" s="53"/>
      <c r="J270" s="53"/>
    </row>
    <row r="271" spans="1:10" x14ac:dyDescent="0.25">
      <c r="A271" s="53"/>
      <c r="B271" s="53"/>
      <c r="C271" s="53"/>
      <c r="D271" s="53"/>
      <c r="E271" s="53"/>
      <c r="F271" s="53"/>
      <c r="G271" s="53"/>
      <c r="H271" s="53"/>
      <c r="I271" s="53"/>
      <c r="J271" s="53"/>
    </row>
    <row r="272" spans="1:10" x14ac:dyDescent="0.25">
      <c r="A272" s="53"/>
      <c r="B272" s="53"/>
      <c r="C272" s="53"/>
      <c r="D272" s="53"/>
      <c r="E272" s="53"/>
      <c r="F272" s="53"/>
      <c r="G272" s="53"/>
      <c r="H272" s="53"/>
      <c r="I272" s="53"/>
      <c r="J272" s="53"/>
    </row>
    <row r="273" spans="1:10" x14ac:dyDescent="0.25">
      <c r="A273" s="53"/>
      <c r="B273" s="53"/>
      <c r="C273" s="53"/>
      <c r="D273" s="53"/>
      <c r="E273" s="53"/>
      <c r="F273" s="53"/>
      <c r="G273" s="53"/>
      <c r="H273" s="53"/>
      <c r="I273" s="53"/>
      <c r="J273" s="53"/>
    </row>
    <row r="274" spans="1:10" x14ac:dyDescent="0.25">
      <c r="A274" s="53"/>
      <c r="B274" s="53"/>
      <c r="C274" s="53"/>
      <c r="D274" s="53"/>
      <c r="E274" s="53"/>
      <c r="F274" s="53"/>
      <c r="G274" s="53"/>
      <c r="H274" s="53"/>
      <c r="I274" s="53"/>
      <c r="J274" s="53"/>
    </row>
    <row r="275" spans="1:10" x14ac:dyDescent="0.25">
      <c r="A275" s="53"/>
      <c r="B275" s="53"/>
      <c r="C275" s="53"/>
      <c r="D275" s="53"/>
      <c r="E275" s="53"/>
      <c r="F275" s="53"/>
      <c r="G275" s="53"/>
      <c r="H275" s="53"/>
      <c r="I275" s="53"/>
      <c r="J275" s="53"/>
    </row>
    <row r="276" spans="1:10" x14ac:dyDescent="0.25">
      <c r="A276" s="53"/>
      <c r="B276" s="53"/>
      <c r="C276" s="53"/>
      <c r="D276" s="53"/>
      <c r="E276" s="53"/>
      <c r="F276" s="53"/>
      <c r="G276" s="53"/>
      <c r="H276" s="53"/>
      <c r="I276" s="53"/>
      <c r="J276" s="53"/>
    </row>
    <row r="277" spans="1:10" x14ac:dyDescent="0.25">
      <c r="A277" s="53"/>
      <c r="B277" s="53"/>
      <c r="C277" s="53"/>
      <c r="D277" s="53"/>
      <c r="E277" s="53"/>
      <c r="F277" s="53"/>
      <c r="G277" s="53"/>
      <c r="H277" s="53"/>
      <c r="I277" s="53"/>
      <c r="J277" s="53"/>
    </row>
    <row r="278" spans="1:10" x14ac:dyDescent="0.25">
      <c r="A278" s="53"/>
      <c r="B278" s="53"/>
      <c r="C278" s="53"/>
      <c r="D278" s="53"/>
      <c r="E278" s="53"/>
      <c r="F278" s="53"/>
      <c r="G278" s="53"/>
      <c r="H278" s="53"/>
      <c r="I278" s="53"/>
      <c r="J278" s="53"/>
    </row>
    <row r="279" spans="1:10" x14ac:dyDescent="0.25">
      <c r="A279" s="53"/>
      <c r="B279" s="53"/>
      <c r="C279" s="53"/>
      <c r="D279" s="53"/>
      <c r="E279" s="53"/>
      <c r="F279" s="53"/>
      <c r="G279" s="53"/>
      <c r="H279" s="53"/>
      <c r="I279" s="53"/>
      <c r="J279" s="53"/>
    </row>
    <row r="280" spans="1:10" x14ac:dyDescent="0.25">
      <c r="A280" s="53"/>
      <c r="B280" s="53"/>
      <c r="C280" s="53"/>
      <c r="D280" s="53"/>
      <c r="E280" s="53"/>
      <c r="F280" s="53"/>
      <c r="G280" s="53"/>
      <c r="H280" s="53"/>
      <c r="I280" s="53"/>
      <c r="J280" s="53"/>
    </row>
    <row r="281" spans="1:10" x14ac:dyDescent="0.25">
      <c r="A281" s="53"/>
      <c r="B281" s="53"/>
      <c r="C281" s="53"/>
      <c r="D281" s="53"/>
      <c r="E281" s="53"/>
      <c r="F281" s="53"/>
      <c r="G281" s="53"/>
      <c r="H281" s="53"/>
      <c r="I281" s="53"/>
      <c r="J281" s="53"/>
    </row>
    <row r="282" spans="1:10" x14ac:dyDescent="0.25">
      <c r="A282" s="53"/>
      <c r="B282" s="53"/>
      <c r="C282" s="53"/>
      <c r="D282" s="53"/>
      <c r="E282" s="53"/>
      <c r="F282" s="53"/>
      <c r="G282" s="53"/>
      <c r="H282" s="53"/>
      <c r="I282" s="53"/>
      <c r="J282" s="53"/>
    </row>
    <row r="283" spans="1:10" x14ac:dyDescent="0.25">
      <c r="A283" s="53"/>
      <c r="B283" s="53"/>
      <c r="C283" s="53"/>
      <c r="D283" s="53"/>
      <c r="E283" s="53"/>
      <c r="F283" s="53"/>
      <c r="G283" s="53"/>
      <c r="H283" s="53"/>
      <c r="I283" s="53"/>
      <c r="J283" s="53"/>
    </row>
    <row r="284" spans="1:10" x14ac:dyDescent="0.25">
      <c r="A284" s="53"/>
      <c r="B284" s="53"/>
      <c r="C284" s="53"/>
      <c r="D284" s="53"/>
      <c r="E284" s="53"/>
      <c r="F284" s="53"/>
      <c r="G284" s="53"/>
      <c r="H284" s="53"/>
      <c r="I284" s="53"/>
      <c r="J284" s="53"/>
    </row>
    <row r="285" spans="1:10" x14ac:dyDescent="0.25">
      <c r="A285" s="53"/>
      <c r="B285" s="53"/>
      <c r="C285" s="53"/>
      <c r="D285" s="53"/>
      <c r="E285" s="53"/>
      <c r="F285" s="53"/>
      <c r="G285" s="53"/>
      <c r="H285" s="53"/>
      <c r="I285" s="53"/>
      <c r="J285" s="53"/>
    </row>
    <row r="286" spans="1:10" x14ac:dyDescent="0.25">
      <c r="A286" s="53"/>
      <c r="B286" s="53"/>
      <c r="C286" s="53"/>
      <c r="D286" s="53"/>
      <c r="E286" s="53"/>
      <c r="F286" s="53"/>
      <c r="G286" s="53"/>
      <c r="H286" s="53"/>
      <c r="I286" s="53"/>
      <c r="J286" s="53"/>
    </row>
    <row r="287" spans="1:10" x14ac:dyDescent="0.25">
      <c r="A287" s="53"/>
      <c r="B287" s="53"/>
      <c r="C287" s="53"/>
      <c r="D287" s="53"/>
      <c r="E287" s="53"/>
      <c r="F287" s="53"/>
      <c r="G287" s="53"/>
      <c r="H287" s="53"/>
      <c r="I287" s="53"/>
      <c r="J287" s="53"/>
    </row>
    <row r="288" spans="1:10" x14ac:dyDescent="0.25">
      <c r="A288" s="53"/>
      <c r="B288" s="53"/>
      <c r="C288" s="53"/>
      <c r="D288" s="53"/>
      <c r="E288" s="53"/>
      <c r="F288" s="53"/>
      <c r="G288" s="53"/>
      <c r="H288" s="53"/>
      <c r="I288" s="53"/>
      <c r="J288" s="53"/>
    </row>
    <row r="289" spans="1:10" x14ac:dyDescent="0.25">
      <c r="A289" s="53"/>
      <c r="B289" s="53"/>
      <c r="C289" s="53"/>
      <c r="D289" s="53"/>
      <c r="E289" s="53"/>
      <c r="F289" s="53"/>
      <c r="G289" s="53"/>
      <c r="H289" s="53"/>
      <c r="I289" s="53"/>
      <c r="J289" s="53"/>
    </row>
    <row r="290" spans="1:10" x14ac:dyDescent="0.25">
      <c r="A290" s="53"/>
      <c r="B290" s="53"/>
      <c r="C290" s="53"/>
      <c r="D290" s="53"/>
      <c r="E290" s="53"/>
      <c r="F290" s="53"/>
      <c r="G290" s="53"/>
      <c r="H290" s="53"/>
      <c r="I290" s="53"/>
      <c r="J290" s="53"/>
    </row>
    <row r="291" spans="1:10" x14ac:dyDescent="0.25">
      <c r="A291" s="53"/>
      <c r="B291" s="53"/>
      <c r="C291" s="53"/>
      <c r="D291" s="53"/>
      <c r="E291" s="53"/>
      <c r="F291" s="53"/>
      <c r="G291" s="53"/>
      <c r="H291" s="53"/>
      <c r="I291" s="53"/>
      <c r="J291" s="53"/>
    </row>
    <row r="292" spans="1:10" x14ac:dyDescent="0.25">
      <c r="A292" s="53"/>
      <c r="B292" s="53"/>
      <c r="C292" s="53"/>
      <c r="D292" s="53"/>
      <c r="E292" s="53"/>
      <c r="F292" s="53"/>
      <c r="G292" s="53"/>
      <c r="H292" s="53"/>
      <c r="I292" s="53"/>
      <c r="J292" s="53"/>
    </row>
    <row r="293" spans="1:10" x14ac:dyDescent="0.25">
      <c r="A293" s="53"/>
      <c r="B293" s="53"/>
      <c r="C293" s="53"/>
      <c r="D293" s="53"/>
      <c r="E293" s="53"/>
      <c r="F293" s="53"/>
      <c r="G293" s="53"/>
      <c r="H293" s="53"/>
      <c r="I293" s="53"/>
      <c r="J293" s="53"/>
    </row>
    <row r="294" spans="1:10" x14ac:dyDescent="0.25">
      <c r="A294" s="53"/>
      <c r="B294" s="53"/>
      <c r="C294" s="53"/>
      <c r="D294" s="53"/>
      <c r="E294" s="53"/>
      <c r="F294" s="53"/>
      <c r="G294" s="53"/>
      <c r="H294" s="53"/>
      <c r="I294" s="53"/>
      <c r="J294" s="53"/>
    </row>
    <row r="295" spans="1:10" x14ac:dyDescent="0.25">
      <c r="A295" s="53"/>
      <c r="B295" s="53"/>
      <c r="C295" s="53"/>
      <c r="D295" s="53"/>
      <c r="E295" s="53"/>
      <c r="F295" s="53"/>
      <c r="G295" s="53"/>
      <c r="H295" s="53"/>
      <c r="I295" s="53"/>
      <c r="J295" s="53"/>
    </row>
    <row r="296" spans="1:10" x14ac:dyDescent="0.25">
      <c r="A296" s="53"/>
      <c r="B296" s="53"/>
      <c r="C296" s="53"/>
      <c r="D296" s="53"/>
      <c r="E296" s="53"/>
      <c r="F296" s="53"/>
      <c r="G296" s="53"/>
      <c r="H296" s="53"/>
      <c r="I296" s="53"/>
      <c r="J296" s="53"/>
    </row>
    <row r="297" spans="1:10" x14ac:dyDescent="0.25">
      <c r="A297" s="53"/>
      <c r="B297" s="53"/>
      <c r="C297" s="53"/>
      <c r="D297" s="53"/>
      <c r="E297" s="53"/>
      <c r="F297" s="53"/>
      <c r="G297" s="53"/>
      <c r="H297" s="53"/>
      <c r="I297" s="53"/>
      <c r="J297" s="53"/>
    </row>
    <row r="298" spans="1:10" x14ac:dyDescent="0.25">
      <c r="A298" s="53"/>
      <c r="B298" s="53"/>
      <c r="C298" s="53"/>
      <c r="D298" s="53"/>
      <c r="E298" s="53"/>
      <c r="F298" s="53"/>
      <c r="G298" s="53"/>
      <c r="H298" s="53"/>
      <c r="I298" s="53"/>
      <c r="J298" s="53"/>
    </row>
    <row r="299" spans="1:10" x14ac:dyDescent="0.25">
      <c r="A299" s="53"/>
      <c r="B299" s="53"/>
      <c r="C299" s="53"/>
      <c r="D299" s="53"/>
      <c r="E299" s="53"/>
      <c r="F299" s="53"/>
      <c r="G299" s="53"/>
      <c r="H299" s="53"/>
      <c r="I299" s="53"/>
      <c r="J299" s="53"/>
    </row>
    <row r="300" spans="1:10" x14ac:dyDescent="0.25">
      <c r="A300" s="53"/>
      <c r="B300" s="53"/>
      <c r="C300" s="53"/>
      <c r="D300" s="53"/>
      <c r="E300" s="53"/>
      <c r="F300" s="53"/>
      <c r="G300" s="53"/>
      <c r="H300" s="53"/>
      <c r="I300" s="53"/>
      <c r="J300" s="53"/>
    </row>
    <row r="301" spans="1:10" x14ac:dyDescent="0.25">
      <c r="A301" s="53"/>
      <c r="B301" s="53"/>
      <c r="C301" s="53"/>
      <c r="D301" s="53"/>
      <c r="E301" s="53"/>
      <c r="F301" s="53"/>
      <c r="G301" s="53"/>
      <c r="H301" s="53"/>
      <c r="I301" s="53"/>
      <c r="J301" s="53"/>
    </row>
    <row r="302" spans="1:10" x14ac:dyDescent="0.25">
      <c r="A302" s="53"/>
      <c r="B302" s="53"/>
      <c r="C302" s="53"/>
      <c r="D302" s="53"/>
      <c r="E302" s="53"/>
      <c r="F302" s="53"/>
      <c r="G302" s="53"/>
      <c r="H302" s="53"/>
      <c r="I302" s="53"/>
      <c r="J302" s="53"/>
    </row>
    <row r="303" spans="1:10" x14ac:dyDescent="0.25">
      <c r="A303" s="53"/>
      <c r="B303" s="53"/>
      <c r="C303" s="53"/>
      <c r="D303" s="53"/>
      <c r="E303" s="53"/>
      <c r="F303" s="53"/>
      <c r="G303" s="53"/>
      <c r="H303" s="53"/>
      <c r="I303" s="53"/>
      <c r="J303" s="53"/>
    </row>
    <row r="304" spans="1:10" x14ac:dyDescent="0.25">
      <c r="A304" s="53"/>
      <c r="B304" s="53"/>
      <c r="C304" s="53"/>
      <c r="D304" s="53"/>
      <c r="E304" s="53"/>
      <c r="F304" s="53"/>
      <c r="G304" s="53"/>
      <c r="H304" s="53"/>
      <c r="I304" s="53"/>
      <c r="J304" s="53"/>
    </row>
    <row r="305" spans="1:10" x14ac:dyDescent="0.25">
      <c r="A305" s="53"/>
      <c r="B305" s="53"/>
      <c r="C305" s="53"/>
      <c r="D305" s="53"/>
      <c r="E305" s="53"/>
      <c r="F305" s="53"/>
      <c r="G305" s="53"/>
      <c r="H305" s="53"/>
      <c r="I305" s="53"/>
      <c r="J305" s="53"/>
    </row>
    <row r="306" spans="1:10" x14ac:dyDescent="0.25">
      <c r="A306" s="53"/>
      <c r="B306" s="53"/>
      <c r="C306" s="53"/>
      <c r="D306" s="53"/>
      <c r="E306" s="53"/>
      <c r="F306" s="53"/>
      <c r="G306" s="53"/>
      <c r="H306" s="53"/>
      <c r="I306" s="53"/>
      <c r="J306" s="53"/>
    </row>
    <row r="307" spans="1:10" x14ac:dyDescent="0.25">
      <c r="A307" s="53"/>
      <c r="B307" s="53"/>
      <c r="C307" s="53"/>
      <c r="D307" s="53"/>
      <c r="E307" s="53"/>
      <c r="F307" s="53"/>
      <c r="G307" s="53"/>
      <c r="H307" s="53"/>
      <c r="I307" s="53"/>
      <c r="J307" s="53"/>
    </row>
    <row r="308" spans="1:10" x14ac:dyDescent="0.25">
      <c r="A308" s="53"/>
      <c r="B308" s="53"/>
      <c r="C308" s="53"/>
      <c r="D308" s="53"/>
      <c r="E308" s="53"/>
      <c r="F308" s="53"/>
      <c r="G308" s="53"/>
      <c r="H308" s="53"/>
      <c r="I308" s="53"/>
      <c r="J308" s="53"/>
    </row>
    <row r="309" spans="1:10" x14ac:dyDescent="0.25">
      <c r="A309" s="53"/>
      <c r="B309" s="53"/>
      <c r="C309" s="53"/>
      <c r="D309" s="53"/>
      <c r="E309" s="53"/>
      <c r="F309" s="53"/>
      <c r="G309" s="53"/>
      <c r="H309" s="53"/>
      <c r="I309" s="53"/>
      <c r="J309" s="53"/>
    </row>
    <row r="310" spans="1:10" x14ac:dyDescent="0.25">
      <c r="A310" s="53"/>
      <c r="B310" s="53"/>
      <c r="C310" s="53"/>
      <c r="D310" s="53"/>
      <c r="E310" s="53"/>
      <c r="F310" s="53"/>
      <c r="G310" s="53"/>
      <c r="H310" s="53"/>
      <c r="I310" s="53"/>
      <c r="J310" s="53"/>
    </row>
    <row r="311" spans="1:10" x14ac:dyDescent="0.25">
      <c r="A311" s="53"/>
      <c r="B311" s="53"/>
      <c r="C311" s="53"/>
      <c r="D311" s="53"/>
      <c r="E311" s="53"/>
      <c r="F311" s="53"/>
      <c r="G311" s="53"/>
      <c r="H311" s="53"/>
      <c r="I311" s="53"/>
      <c r="J311" s="53"/>
    </row>
    <row r="312" spans="1:10" x14ac:dyDescent="0.25">
      <c r="A312" s="53"/>
      <c r="B312" s="53"/>
      <c r="C312" s="53"/>
      <c r="D312" s="53"/>
      <c r="E312" s="53"/>
      <c r="F312" s="53"/>
      <c r="G312" s="53"/>
      <c r="H312" s="53"/>
      <c r="I312" s="53"/>
      <c r="J312" s="53"/>
    </row>
  </sheetData>
  <mergeCells count="6">
    <mergeCell ref="A152:D152"/>
    <mergeCell ref="A7:D7"/>
    <mergeCell ref="A36:D36"/>
    <mergeCell ref="A65:D65"/>
    <mergeCell ref="A94:D94"/>
    <mergeCell ref="A123:D123"/>
  </mergeCells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80"/>
  <sheetViews>
    <sheetView zoomScale="85" zoomScaleNormal="85" workbookViewId="0">
      <pane ySplit="3" topLeftCell="A41" activePane="bottomLeft" state="frozen"/>
      <selection activeCell="F196" sqref="F196"/>
      <selection pane="bottomLeft" activeCell="G4" sqref="G4"/>
    </sheetView>
  </sheetViews>
  <sheetFormatPr defaultRowHeight="15" outlineLevelRow="1" x14ac:dyDescent="0.25"/>
  <cols>
    <col min="1" max="1" width="14.42578125" style="67" bestFit="1" customWidth="1"/>
    <col min="2" max="2" width="27.42578125" style="67" bestFit="1" customWidth="1"/>
    <col min="3" max="3" width="9.140625" style="67"/>
    <col min="4" max="4" width="9.5703125" style="67" bestFit="1" customWidth="1"/>
    <col min="5" max="5" width="22.5703125" style="67" bestFit="1" customWidth="1"/>
    <col min="6" max="7" width="22.42578125" style="67" bestFit="1" customWidth="1"/>
    <col min="8" max="8" width="15.85546875" style="67" bestFit="1" customWidth="1"/>
    <col min="9" max="9" width="11.42578125" style="67" bestFit="1" customWidth="1"/>
    <col min="10" max="10" width="20.85546875" style="67" bestFit="1" customWidth="1"/>
    <col min="11" max="16384" width="9.140625" style="67"/>
  </cols>
  <sheetData>
    <row r="1" spans="1:10" s="164" customFormat="1" x14ac:dyDescent="0.25">
      <c r="A1" s="112"/>
      <c r="B1" s="164">
        <v>1</v>
      </c>
      <c r="C1" s="164">
        <v>2</v>
      </c>
      <c r="D1" s="164">
        <v>3</v>
      </c>
      <c r="E1" s="164">
        <v>6</v>
      </c>
      <c r="F1" s="164">
        <v>5</v>
      </c>
      <c r="G1" s="164">
        <v>8</v>
      </c>
      <c r="J1" s="15"/>
    </row>
    <row r="2" spans="1:10" s="112" customFormat="1" x14ac:dyDescent="0.25">
      <c r="A2" s="30" t="s">
        <v>216</v>
      </c>
      <c r="B2" s="30" t="s">
        <v>29</v>
      </c>
      <c r="C2" s="30" t="s">
        <v>151</v>
      </c>
      <c r="D2" s="30" t="s">
        <v>16</v>
      </c>
      <c r="E2" s="30" t="s">
        <v>21</v>
      </c>
      <c r="F2" s="30" t="s">
        <v>61</v>
      </c>
      <c r="G2" s="30" t="s">
        <v>274</v>
      </c>
      <c r="J2" s="19"/>
    </row>
    <row r="3" spans="1:10" x14ac:dyDescent="0.25">
      <c r="B3" s="15">
        <f>J16</f>
        <v>11.376934826883911</v>
      </c>
      <c r="C3" s="15">
        <f>J44</f>
        <v>14.666064154786151</v>
      </c>
      <c r="D3" s="15">
        <f>J70</f>
        <v>94.609419551934835</v>
      </c>
      <c r="E3" s="15">
        <f>J99</f>
        <v>90.733604887983716</v>
      </c>
      <c r="F3" s="15">
        <f>J134</f>
        <v>11.830002545824849</v>
      </c>
      <c r="G3" s="15">
        <f>J156</f>
        <v>168.25</v>
      </c>
    </row>
    <row r="7" spans="1:10" ht="18.75" x14ac:dyDescent="0.3">
      <c r="A7" s="339" t="s">
        <v>454</v>
      </c>
      <c r="B7" s="339"/>
      <c r="C7" s="339"/>
      <c r="D7" s="339"/>
      <c r="E7" s="68" t="s">
        <v>54</v>
      </c>
      <c r="F7" s="42">
        <f>J7-H7</f>
        <v>196.4</v>
      </c>
      <c r="G7" s="67" t="s">
        <v>97</v>
      </c>
      <c r="H7" s="69">
        <v>0</v>
      </c>
      <c r="I7" s="67" t="s">
        <v>98</v>
      </c>
      <c r="J7" s="23">
        <v>196.4</v>
      </c>
    </row>
    <row r="8" spans="1:10" x14ac:dyDescent="0.25">
      <c r="A8" s="43"/>
      <c r="B8" s="43" t="s">
        <v>7</v>
      </c>
      <c r="C8" s="43" t="s">
        <v>47</v>
      </c>
      <c r="D8" s="43" t="s">
        <v>24</v>
      </c>
      <c r="E8" s="43" t="s">
        <v>49</v>
      </c>
      <c r="F8" s="43" t="s">
        <v>50</v>
      </c>
      <c r="G8" s="43" t="s">
        <v>50</v>
      </c>
      <c r="H8" s="43" t="s">
        <v>51</v>
      </c>
      <c r="I8" s="43" t="s">
        <v>52</v>
      </c>
      <c r="J8" s="16" t="s">
        <v>53</v>
      </c>
    </row>
    <row r="9" spans="1:10" x14ac:dyDescent="0.25">
      <c r="A9" s="43"/>
      <c r="B9" s="8" t="s">
        <v>96</v>
      </c>
      <c r="C9" s="12">
        <f>$H7</f>
        <v>0</v>
      </c>
      <c r="D9" s="12"/>
      <c r="E9" s="327">
        <f>IF(C10=C9,(C10-C9)/2, C10-C9)</f>
        <v>29.2</v>
      </c>
      <c r="F9" s="327">
        <f t="shared" ref="F9" si="0">E9+D9</f>
        <v>29.2</v>
      </c>
      <c r="G9" s="327">
        <f>IF(C10&gt;=J7,D10,0)</f>
        <v>0</v>
      </c>
      <c r="H9" s="13">
        <f>(G9+F9)/2</f>
        <v>14.6</v>
      </c>
      <c r="I9" s="13">
        <f>E9</f>
        <v>29.2</v>
      </c>
      <c r="J9" s="17">
        <f>H9*I9</f>
        <v>426.32</v>
      </c>
    </row>
    <row r="10" spans="1:10" x14ac:dyDescent="0.25">
      <c r="A10" s="43" t="s">
        <v>29</v>
      </c>
      <c r="B10" s="301" t="s">
        <v>459</v>
      </c>
      <c r="C10" s="301">
        <v>29.2</v>
      </c>
      <c r="D10" s="301">
        <v>0</v>
      </c>
      <c r="E10" s="24">
        <f t="shared" ref="E10:E12" si="1">IF(C11=0,"",(C11-C10)/2)</f>
        <v>10.9</v>
      </c>
      <c r="F10" s="24">
        <f>E10+D10</f>
        <v>10.9</v>
      </c>
      <c r="G10" s="24">
        <f>E10+D11</f>
        <v>10.9</v>
      </c>
      <c r="H10" s="24">
        <f>((G10+F10)/2)/2</f>
        <v>5.45</v>
      </c>
      <c r="I10" s="24">
        <f>E10*2</f>
        <v>21.8</v>
      </c>
      <c r="J10" s="25">
        <f>H10*I10</f>
        <v>118.81</v>
      </c>
    </row>
    <row r="11" spans="1:10" x14ac:dyDescent="0.25">
      <c r="A11" s="43" t="s">
        <v>29</v>
      </c>
      <c r="B11" s="305" t="s">
        <v>30</v>
      </c>
      <c r="C11" s="305">
        <v>51</v>
      </c>
      <c r="D11" s="305">
        <v>0</v>
      </c>
      <c r="E11" s="24">
        <f t="shared" si="1"/>
        <v>22.35</v>
      </c>
      <c r="F11" s="24">
        <f>E11+D11</f>
        <v>22.35</v>
      </c>
      <c r="G11" s="24">
        <f t="shared" ref="G11:G12" si="2">E11+D12</f>
        <v>22.35</v>
      </c>
      <c r="H11" s="24">
        <f t="shared" ref="H11:H12" si="3">((G11+F11)/2)/2</f>
        <v>11.175000000000001</v>
      </c>
      <c r="I11" s="24">
        <f t="shared" ref="I11:I12" si="4">E11*2</f>
        <v>44.7</v>
      </c>
      <c r="J11" s="25">
        <f t="shared" ref="J11:J12" si="5">H11*I11</f>
        <v>499.52250000000004</v>
      </c>
    </row>
    <row r="12" spans="1:10" x14ac:dyDescent="0.25">
      <c r="A12" s="43" t="s">
        <v>29</v>
      </c>
      <c r="B12" s="301" t="s">
        <v>461</v>
      </c>
      <c r="C12" s="301">
        <v>95.7</v>
      </c>
      <c r="D12" s="302">
        <v>0</v>
      </c>
      <c r="E12" s="24">
        <f t="shared" si="1"/>
        <v>20.65</v>
      </c>
      <c r="F12" s="24">
        <f>E12+D12</f>
        <v>20.65</v>
      </c>
      <c r="G12" s="24">
        <f t="shared" si="2"/>
        <v>20.65</v>
      </c>
      <c r="H12" s="24">
        <f t="shared" si="3"/>
        <v>10.324999999999999</v>
      </c>
      <c r="I12" s="24">
        <f t="shared" si="4"/>
        <v>41.3</v>
      </c>
      <c r="J12" s="25">
        <f t="shared" si="5"/>
        <v>426.42249999999996</v>
      </c>
    </row>
    <row r="13" spans="1:10" x14ac:dyDescent="0.25">
      <c r="A13" s="43" t="s">
        <v>29</v>
      </c>
      <c r="B13" s="301" t="s">
        <v>457</v>
      </c>
      <c r="C13" s="301">
        <v>137</v>
      </c>
      <c r="D13" s="301">
        <v>0</v>
      </c>
      <c r="E13" s="317">
        <f t="shared" ref="E13:E14" si="6">IF(C14=0,"",(C14-C13)/2)</f>
        <v>18.100000000000009</v>
      </c>
      <c r="F13" s="317">
        <f t="shared" ref="F13:F14" si="7">E13+D13</f>
        <v>18.100000000000009</v>
      </c>
      <c r="G13" s="317">
        <f t="shared" ref="G13:G14" si="8">E13+D14</f>
        <v>32.600000000000009</v>
      </c>
      <c r="H13" s="317">
        <f t="shared" ref="H13:H14" si="9">((G13+F13)/2)/2</f>
        <v>12.675000000000004</v>
      </c>
      <c r="I13" s="317">
        <f t="shared" ref="I13:I14" si="10">E13*2</f>
        <v>36.200000000000017</v>
      </c>
      <c r="J13" s="318">
        <f t="shared" ref="J13:J14" si="11">H13*I13</f>
        <v>458.83500000000038</v>
      </c>
    </row>
    <row r="14" spans="1:10" x14ac:dyDescent="0.25">
      <c r="A14" s="43" t="s">
        <v>29</v>
      </c>
      <c r="B14" s="301" t="s">
        <v>455</v>
      </c>
      <c r="C14" s="301">
        <v>173.20000000000002</v>
      </c>
      <c r="D14" s="301">
        <v>14.5</v>
      </c>
      <c r="E14" s="317">
        <f t="shared" si="6"/>
        <v>11.549999999999997</v>
      </c>
      <c r="F14" s="317">
        <f t="shared" si="7"/>
        <v>26.049999999999997</v>
      </c>
      <c r="G14" s="317">
        <f t="shared" si="8"/>
        <v>26.549999999999997</v>
      </c>
      <c r="H14" s="317">
        <f t="shared" si="9"/>
        <v>13.149999999999999</v>
      </c>
      <c r="I14" s="317">
        <f t="shared" si="10"/>
        <v>23.099999999999994</v>
      </c>
      <c r="J14" s="318">
        <f t="shared" si="11"/>
        <v>303.76499999999987</v>
      </c>
    </row>
    <row r="15" spans="1:10" x14ac:dyDescent="0.25">
      <c r="A15" s="43" t="s">
        <v>29</v>
      </c>
      <c r="B15" s="301" t="s">
        <v>456</v>
      </c>
      <c r="C15" s="301">
        <v>196.3</v>
      </c>
      <c r="D15" s="301">
        <v>15</v>
      </c>
      <c r="E15" s="13">
        <f t="shared" ref="E15" si="12">IF(C16=C15,(C16-C15)/2,C16-C15)</f>
        <v>9.9999999999994316E-2</v>
      </c>
      <c r="F15" s="13">
        <f t="shared" ref="F15" si="13">E15+D15</f>
        <v>15.099999999999994</v>
      </c>
      <c r="G15" s="13"/>
      <c r="H15" s="13">
        <f t="shared" ref="H15" si="14">(G15+F15)/2</f>
        <v>7.5499999999999972</v>
      </c>
      <c r="I15" s="13">
        <f t="shared" ref="I15" si="15">E15</f>
        <v>9.9999999999994316E-2</v>
      </c>
      <c r="J15" s="17">
        <f t="shared" ref="J15" si="16">H15*I15</f>
        <v>0.75499999999995682</v>
      </c>
    </row>
    <row r="16" spans="1:10" x14ac:dyDescent="0.25">
      <c r="A16" s="43" t="s">
        <v>29</v>
      </c>
      <c r="B16" s="8" t="s">
        <v>95</v>
      </c>
      <c r="C16" s="21">
        <f t="shared" ref="C16:C33" si="17">$J$7</f>
        <v>196.4</v>
      </c>
      <c r="D16" s="226"/>
      <c r="E16" s="6"/>
      <c r="F16" s="6"/>
      <c r="G16" s="6"/>
      <c r="H16" s="6"/>
      <c r="I16" s="6"/>
      <c r="J16" s="58">
        <f>SUM(J$9:J15)/$F$7</f>
        <v>11.376934826883911</v>
      </c>
    </row>
    <row r="17" spans="1:10" hidden="1" outlineLevel="1" x14ac:dyDescent="0.25">
      <c r="A17" s="43" t="s">
        <v>29</v>
      </c>
      <c r="B17" s="8" t="s">
        <v>95</v>
      </c>
      <c r="C17" s="21">
        <f t="shared" si="17"/>
        <v>196.4</v>
      </c>
      <c r="D17" s="226"/>
      <c r="E17" s="6"/>
      <c r="F17" s="6"/>
      <c r="G17" s="6"/>
      <c r="H17" s="6"/>
      <c r="I17" s="6"/>
      <c r="J17" s="58">
        <f>SUM(J$9:J16)/$F$7</f>
        <v>11.434862193619573</v>
      </c>
    </row>
    <row r="18" spans="1:10" hidden="1" outlineLevel="1" x14ac:dyDescent="0.25">
      <c r="A18" s="43" t="s">
        <v>29</v>
      </c>
      <c r="B18" s="8" t="s">
        <v>95</v>
      </c>
      <c r="C18" s="21">
        <f t="shared" si="17"/>
        <v>196.4</v>
      </c>
      <c r="E18" s="6"/>
      <c r="F18" s="6"/>
      <c r="G18" s="6"/>
      <c r="H18" s="6"/>
      <c r="I18" s="6"/>
      <c r="J18" s="58">
        <f>SUM(J$9:J17)/$F$7</f>
        <v>11.493084506214377</v>
      </c>
    </row>
    <row r="19" spans="1:10" hidden="1" outlineLevel="1" x14ac:dyDescent="0.25">
      <c r="A19" s="43" t="s">
        <v>29</v>
      </c>
      <c r="B19" s="8" t="s">
        <v>95</v>
      </c>
      <c r="C19" s="21">
        <f t="shared" si="17"/>
        <v>196.4</v>
      </c>
      <c r="E19" s="6"/>
      <c r="F19" s="6"/>
      <c r="G19" s="6"/>
      <c r="H19" s="6"/>
      <c r="I19" s="6"/>
      <c r="J19" s="58">
        <f>SUM(J$9:J18)/$F$7</f>
        <v>11.55160326642932</v>
      </c>
    </row>
    <row r="20" spans="1:10" hidden="1" outlineLevel="1" x14ac:dyDescent="0.25">
      <c r="A20" s="43" t="s">
        <v>29</v>
      </c>
      <c r="B20" s="8" t="s">
        <v>95</v>
      </c>
      <c r="C20" s="21">
        <f t="shared" si="17"/>
        <v>196.4</v>
      </c>
      <c r="E20" s="6"/>
      <c r="F20" s="6"/>
      <c r="G20" s="6"/>
      <c r="H20" s="6"/>
      <c r="I20" s="6"/>
      <c r="J20" s="58">
        <f>SUM(J$9:J19)/$F$7</f>
        <v>11.610419983671832</v>
      </c>
    </row>
    <row r="21" spans="1:10" hidden="1" outlineLevel="1" x14ac:dyDescent="0.25">
      <c r="A21" s="43" t="s">
        <v>29</v>
      </c>
      <c r="B21" s="8" t="s">
        <v>95</v>
      </c>
      <c r="C21" s="21">
        <f t="shared" si="17"/>
        <v>196.4</v>
      </c>
      <c r="E21" s="6"/>
      <c r="F21" s="6"/>
      <c r="G21" s="6"/>
      <c r="H21" s="6"/>
      <c r="I21" s="6"/>
      <c r="J21" s="58">
        <f>SUM(J$9:J20)/$F$7</f>
        <v>11.669536175034724</v>
      </c>
    </row>
    <row r="22" spans="1:10" hidden="1" outlineLevel="1" x14ac:dyDescent="0.25">
      <c r="A22" s="43" t="s">
        <v>29</v>
      </c>
      <c r="B22" s="8" t="s">
        <v>95</v>
      </c>
      <c r="C22" s="21">
        <f t="shared" si="17"/>
        <v>196.4</v>
      </c>
      <c r="E22" s="6"/>
      <c r="F22" s="6"/>
      <c r="G22" s="6"/>
      <c r="H22" s="6"/>
      <c r="I22" s="6"/>
      <c r="J22" s="58">
        <f>SUM(J$9:J21)/$F$7</f>
        <v>11.728953365335308</v>
      </c>
    </row>
    <row r="23" spans="1:10" hidden="1" outlineLevel="1" x14ac:dyDescent="0.25">
      <c r="A23" s="43" t="s">
        <v>29</v>
      </c>
      <c r="B23" s="8" t="s">
        <v>95</v>
      </c>
      <c r="C23" s="21">
        <f t="shared" si="17"/>
        <v>196.4</v>
      </c>
      <c r="E23" s="6"/>
      <c r="F23" s="6"/>
      <c r="G23" s="6"/>
      <c r="H23" s="6"/>
      <c r="I23" s="6"/>
      <c r="J23" s="58">
        <f>SUM(J$9:J22)/$F$7</f>
        <v>11.788673087154732</v>
      </c>
    </row>
    <row r="24" spans="1:10" hidden="1" outlineLevel="1" x14ac:dyDescent="0.25">
      <c r="A24" s="43" t="s">
        <v>29</v>
      </c>
      <c r="B24" s="8" t="s">
        <v>95</v>
      </c>
      <c r="C24" s="21">
        <f t="shared" si="17"/>
        <v>196.4</v>
      </c>
      <c r="E24" s="6"/>
      <c r="F24" s="6"/>
      <c r="G24" s="6"/>
      <c r="H24" s="6"/>
      <c r="I24" s="6"/>
      <c r="J24" s="58">
        <f>SUM(J$9:J23)/$F$7</f>
        <v>11.848696880877517</v>
      </c>
    </row>
    <row r="25" spans="1:10" hidden="1" outlineLevel="1" x14ac:dyDescent="0.25">
      <c r="A25" s="43" t="s">
        <v>29</v>
      </c>
      <c r="B25" s="8" t="s">
        <v>95</v>
      </c>
      <c r="C25" s="21">
        <f t="shared" si="17"/>
        <v>196.4</v>
      </c>
      <c r="E25" s="6"/>
      <c r="F25" s="6"/>
      <c r="G25" s="6"/>
      <c r="H25" s="6"/>
      <c r="I25" s="6"/>
      <c r="J25" s="58">
        <f>SUM(J$9:J24)/$F$7</f>
        <v>11.909026294731271</v>
      </c>
    </row>
    <row r="26" spans="1:10" hidden="1" outlineLevel="1" x14ac:dyDescent="0.25">
      <c r="A26" s="43" t="s">
        <v>29</v>
      </c>
      <c r="B26" s="8" t="s">
        <v>95</v>
      </c>
      <c r="C26" s="21">
        <f t="shared" si="17"/>
        <v>196.4</v>
      </c>
      <c r="E26" s="6"/>
      <c r="F26" s="6"/>
      <c r="G26" s="6"/>
      <c r="H26" s="6"/>
      <c r="I26" s="6"/>
      <c r="J26" s="58">
        <f>SUM(J$9:J25)/$F$7</f>
        <v>11.969662884826644</v>
      </c>
    </row>
    <row r="27" spans="1:10" hidden="1" outlineLevel="1" x14ac:dyDescent="0.25">
      <c r="A27" s="43" t="s">
        <v>29</v>
      </c>
      <c r="B27" s="8" t="s">
        <v>95</v>
      </c>
      <c r="C27" s="21">
        <f t="shared" si="17"/>
        <v>196.4</v>
      </c>
      <c r="E27" s="6"/>
      <c r="F27" s="6"/>
      <c r="G27" s="6"/>
      <c r="H27" s="6"/>
      <c r="I27" s="6"/>
      <c r="J27" s="58">
        <f>SUM(J$9:J26)/$F$7</f>
        <v>12.03060821519745</v>
      </c>
    </row>
    <row r="28" spans="1:10" hidden="1" outlineLevel="1" x14ac:dyDescent="0.25">
      <c r="A28" s="43" t="s">
        <v>29</v>
      </c>
      <c r="B28" s="8" t="s">
        <v>95</v>
      </c>
      <c r="C28" s="21">
        <f t="shared" si="17"/>
        <v>196.4</v>
      </c>
      <c r="E28" s="6"/>
      <c r="F28" s="6"/>
      <c r="G28" s="6"/>
      <c r="H28" s="6"/>
      <c r="I28" s="6"/>
      <c r="J28" s="58">
        <f>SUM(J$9:J27)/$F$7</f>
        <v>12.091863857841021</v>
      </c>
    </row>
    <row r="29" spans="1:10" hidden="1" outlineLevel="1" x14ac:dyDescent="0.25">
      <c r="A29" s="43" t="s">
        <v>29</v>
      </c>
      <c r="B29" s="8" t="s">
        <v>95</v>
      </c>
      <c r="C29" s="21">
        <f t="shared" si="17"/>
        <v>196.4</v>
      </c>
      <c r="E29" s="6"/>
      <c r="F29" s="6"/>
      <c r="G29" s="6"/>
      <c r="H29" s="6"/>
      <c r="I29" s="6"/>
      <c r="J29" s="58">
        <f>SUM(J$9:J28)/$F$7</f>
        <v>12.153431392758746</v>
      </c>
    </row>
    <row r="30" spans="1:10" hidden="1" outlineLevel="1" x14ac:dyDescent="0.25">
      <c r="A30" s="43" t="s">
        <v>29</v>
      </c>
      <c r="B30" s="8" t="s">
        <v>95</v>
      </c>
      <c r="C30" s="21">
        <f t="shared" si="17"/>
        <v>196.4</v>
      </c>
      <c r="E30" s="6"/>
      <c r="F30" s="6"/>
      <c r="G30" s="6"/>
      <c r="H30" s="6"/>
      <c r="I30" s="6"/>
      <c r="J30" s="58">
        <f>SUM(J$9:J29)/$F$7</f>
        <v>12.215312407996825</v>
      </c>
    </row>
    <row r="31" spans="1:10" hidden="1" outlineLevel="1" x14ac:dyDescent="0.25">
      <c r="A31" s="43" t="s">
        <v>29</v>
      </c>
      <c r="B31" s="8" t="s">
        <v>95</v>
      </c>
      <c r="C31" s="21">
        <f t="shared" si="17"/>
        <v>196.4</v>
      </c>
      <c r="E31" s="6"/>
      <c r="F31" s="6"/>
      <c r="G31" s="6"/>
      <c r="H31" s="6"/>
      <c r="I31" s="6"/>
      <c r="J31" s="58">
        <f>SUM(J$9:J30)/$F$7</f>
        <v>12.277508499687237</v>
      </c>
    </row>
    <row r="32" spans="1:10" hidden="1" outlineLevel="1" x14ac:dyDescent="0.25">
      <c r="A32" s="43" t="s">
        <v>29</v>
      </c>
      <c r="B32" s="8" t="s">
        <v>95</v>
      </c>
      <c r="C32" s="21">
        <f t="shared" si="17"/>
        <v>196.4</v>
      </c>
      <c r="E32" s="6"/>
      <c r="F32" s="6"/>
      <c r="G32" s="6"/>
      <c r="H32" s="6"/>
      <c r="I32" s="6"/>
      <c r="J32" s="58">
        <f>SUM(J$9:J31)/$F$7</f>
        <v>12.340021272088903</v>
      </c>
    </row>
    <row r="33" spans="1:10" hidden="1" outlineLevel="1" x14ac:dyDescent="0.25">
      <c r="A33" s="43"/>
      <c r="B33" s="8" t="s">
        <v>95</v>
      </c>
      <c r="C33" s="21">
        <f t="shared" si="17"/>
        <v>196.4</v>
      </c>
      <c r="E33" s="6"/>
      <c r="F33" s="6"/>
      <c r="G33" s="6"/>
      <c r="H33" s="6"/>
      <c r="I33" s="6"/>
      <c r="J33" s="58">
        <f>SUM(J$9:J32)/$F$7</f>
        <v>12.402852337629071</v>
      </c>
    </row>
    <row r="34" spans="1:10" hidden="1" outlineLevel="1" x14ac:dyDescent="0.25">
      <c r="A34" s="43"/>
      <c r="B34" s="8" t="s">
        <v>95</v>
      </c>
      <c r="C34" s="21">
        <f>$J$7</f>
        <v>196.4</v>
      </c>
      <c r="E34" s="6"/>
      <c r="F34" s="6"/>
      <c r="G34" s="6"/>
      <c r="H34" s="6"/>
      <c r="I34" s="6"/>
      <c r="J34" s="58">
        <f>SUM(J$9:J33)/$F$7</f>
        <v>12.466003316944901</v>
      </c>
    </row>
    <row r="35" spans="1:10" collapsed="1" x14ac:dyDescent="0.25"/>
    <row r="36" spans="1:10" ht="18.75" x14ac:dyDescent="0.3">
      <c r="A36" s="339"/>
      <c r="B36" s="339"/>
      <c r="C36" s="339"/>
      <c r="D36" s="339"/>
      <c r="E36" s="68" t="s">
        <v>54</v>
      </c>
      <c r="F36" s="42">
        <f>J36-H36</f>
        <v>196.4</v>
      </c>
      <c r="G36" s="67" t="s">
        <v>97</v>
      </c>
      <c r="H36" s="38">
        <f>H7</f>
        <v>0</v>
      </c>
      <c r="I36" s="67" t="s">
        <v>98</v>
      </c>
      <c r="J36" s="59">
        <f>J7</f>
        <v>196.4</v>
      </c>
    </row>
    <row r="37" spans="1:10" x14ac:dyDescent="0.25">
      <c r="A37" s="43"/>
      <c r="B37" s="43" t="s">
        <v>7</v>
      </c>
      <c r="C37" s="43" t="s">
        <v>47</v>
      </c>
      <c r="D37" s="43" t="s">
        <v>24</v>
      </c>
      <c r="E37" s="43" t="s">
        <v>49</v>
      </c>
      <c r="F37" s="43" t="s">
        <v>50</v>
      </c>
      <c r="G37" s="43" t="s">
        <v>50</v>
      </c>
      <c r="H37" s="43" t="s">
        <v>51</v>
      </c>
      <c r="I37" s="43" t="s">
        <v>52</v>
      </c>
      <c r="J37" s="16" t="s">
        <v>53</v>
      </c>
    </row>
    <row r="38" spans="1:10" x14ac:dyDescent="0.25">
      <c r="A38" s="43"/>
      <c r="B38" s="8" t="s">
        <v>96</v>
      </c>
      <c r="C38" s="12">
        <f>$H36</f>
        <v>0</v>
      </c>
      <c r="D38" s="12"/>
      <c r="E38" s="327">
        <f>IF(C39=C38,(C39-C38)/2, C39-C38)</f>
        <v>29.2</v>
      </c>
      <c r="F38" s="327">
        <f t="shared" ref="F38" si="18">E38+D38</f>
        <v>29.2</v>
      </c>
      <c r="G38" s="327">
        <f>IF(C39&gt;=J36,D39,0)</f>
        <v>0</v>
      </c>
      <c r="H38" s="13">
        <f>(G38+F38)/2</f>
        <v>14.6</v>
      </c>
      <c r="I38" s="13">
        <f>E38</f>
        <v>29.2</v>
      </c>
      <c r="J38" s="17">
        <f>H38*I38</f>
        <v>426.32</v>
      </c>
    </row>
    <row r="39" spans="1:10" x14ac:dyDescent="0.25">
      <c r="A39" s="43" t="s">
        <v>14</v>
      </c>
      <c r="B39" s="301" t="s">
        <v>459</v>
      </c>
      <c r="C39" s="301">
        <v>29.2</v>
      </c>
      <c r="D39" s="301">
        <v>0</v>
      </c>
      <c r="E39" s="24">
        <f t="shared" ref="E39" si="19">IF(C40=0,"",(C40-C39)/2)</f>
        <v>10.9</v>
      </c>
      <c r="F39" s="24">
        <f>E39+D39</f>
        <v>10.9</v>
      </c>
      <c r="G39" s="24">
        <f>E39+D40</f>
        <v>10.9</v>
      </c>
      <c r="H39" s="24">
        <f>((G39+F39)/2)/2</f>
        <v>5.45</v>
      </c>
      <c r="I39" s="24">
        <f>E39*2</f>
        <v>21.8</v>
      </c>
      <c r="J39" s="25">
        <f>H39*I39</f>
        <v>118.81</v>
      </c>
    </row>
    <row r="40" spans="1:10" x14ac:dyDescent="0.25">
      <c r="A40" s="43" t="s">
        <v>14</v>
      </c>
      <c r="B40" s="301" t="s">
        <v>30</v>
      </c>
      <c r="C40" s="301">
        <v>51</v>
      </c>
      <c r="D40" s="302">
        <v>0</v>
      </c>
      <c r="E40" s="24">
        <f t="shared" ref="E40:E42" si="20">IF(C41=0,"",(C41-C40)/2)</f>
        <v>22.35</v>
      </c>
      <c r="F40" s="24">
        <f t="shared" ref="F40:F42" si="21">E40+D40</f>
        <v>22.35</v>
      </c>
      <c r="G40" s="24">
        <f t="shared" ref="G40:G42" si="22">E40+D41</f>
        <v>22.35</v>
      </c>
      <c r="H40" s="24">
        <f t="shared" ref="H40:H42" si="23">((G40+F40)/2)/2</f>
        <v>11.175000000000001</v>
      </c>
      <c r="I40" s="24">
        <f t="shared" ref="I40:I42" si="24">E40*2</f>
        <v>44.7</v>
      </c>
      <c r="J40" s="25">
        <f t="shared" ref="J40:J42" si="25">H40*I40</f>
        <v>499.52250000000004</v>
      </c>
    </row>
    <row r="41" spans="1:10" x14ac:dyDescent="0.25">
      <c r="A41" s="43" t="s">
        <v>14</v>
      </c>
      <c r="B41" s="301" t="s">
        <v>461</v>
      </c>
      <c r="C41" s="301">
        <v>95.7</v>
      </c>
      <c r="D41" s="302">
        <v>0</v>
      </c>
      <c r="E41" s="24">
        <f t="shared" si="20"/>
        <v>13.149999999999999</v>
      </c>
      <c r="F41" s="24">
        <f t="shared" si="21"/>
        <v>13.149999999999999</v>
      </c>
      <c r="G41" s="24">
        <f t="shared" si="22"/>
        <v>13.149999999999999</v>
      </c>
      <c r="H41" s="24">
        <f t="shared" si="23"/>
        <v>6.5749999999999993</v>
      </c>
      <c r="I41" s="24">
        <f t="shared" si="24"/>
        <v>26.299999999999997</v>
      </c>
      <c r="J41" s="25">
        <f t="shared" si="25"/>
        <v>172.92249999999996</v>
      </c>
    </row>
    <row r="42" spans="1:10" x14ac:dyDescent="0.25">
      <c r="A42" s="43" t="s">
        <v>14</v>
      </c>
      <c r="B42" s="301" t="s">
        <v>457</v>
      </c>
      <c r="C42" s="301">
        <v>122</v>
      </c>
      <c r="D42" s="301">
        <v>0</v>
      </c>
      <c r="E42" s="24">
        <f t="shared" si="20"/>
        <v>37.200000000000003</v>
      </c>
      <c r="F42" s="24">
        <f t="shared" si="21"/>
        <v>37.200000000000003</v>
      </c>
      <c r="G42" s="24">
        <f t="shared" si="22"/>
        <v>52.2</v>
      </c>
      <c r="H42" s="24">
        <f t="shared" si="23"/>
        <v>22.35</v>
      </c>
      <c r="I42" s="24">
        <f t="shared" si="24"/>
        <v>74.400000000000006</v>
      </c>
      <c r="J42" s="25">
        <f t="shared" si="25"/>
        <v>1662.8400000000001</v>
      </c>
    </row>
    <row r="43" spans="1:10" x14ac:dyDescent="0.25">
      <c r="A43" s="43" t="s">
        <v>14</v>
      </c>
      <c r="B43" s="301" t="s">
        <v>26</v>
      </c>
      <c r="C43" s="301">
        <v>196.4</v>
      </c>
      <c r="D43" s="302">
        <v>15</v>
      </c>
      <c r="E43" s="13">
        <f t="shared" ref="E43" si="26">IF(C44=C43,(C44-C43)/2,C44-C43)</f>
        <v>0</v>
      </c>
      <c r="F43" s="13">
        <f t="shared" ref="F43" si="27">E43+D43</f>
        <v>15</v>
      </c>
      <c r="G43" s="13"/>
      <c r="H43" s="13">
        <f t="shared" ref="H43" si="28">(G43+F43)/2</f>
        <v>7.5</v>
      </c>
      <c r="I43" s="13">
        <f t="shared" ref="I43" si="29">E43</f>
        <v>0</v>
      </c>
      <c r="J43" s="17">
        <f t="shared" ref="J43" si="30">H43*I43</f>
        <v>0</v>
      </c>
    </row>
    <row r="44" spans="1:10" x14ac:dyDescent="0.25">
      <c r="A44" s="43" t="s">
        <v>14</v>
      </c>
      <c r="B44" s="8" t="s">
        <v>95</v>
      </c>
      <c r="C44" s="21">
        <f t="shared" ref="C44:C62" si="31">$J$36</f>
        <v>196.4</v>
      </c>
      <c r="D44" s="70"/>
      <c r="E44" s="6"/>
      <c r="F44" s="6"/>
      <c r="G44" s="6"/>
      <c r="H44" s="6"/>
      <c r="I44" s="6"/>
      <c r="J44" s="58">
        <f>SUM(J$38:J43)/$F$36</f>
        <v>14.666064154786151</v>
      </c>
    </row>
    <row r="45" spans="1:10" hidden="1" outlineLevel="1" x14ac:dyDescent="0.25">
      <c r="A45" s="43" t="s">
        <v>14</v>
      </c>
      <c r="B45" s="8" t="s">
        <v>95</v>
      </c>
      <c r="C45" s="21">
        <f t="shared" si="31"/>
        <v>196.4</v>
      </c>
      <c r="D45" s="70"/>
      <c r="E45" s="6"/>
      <c r="F45" s="6"/>
      <c r="G45" s="6"/>
      <c r="H45" s="6"/>
      <c r="I45" s="6"/>
      <c r="J45" s="58">
        <f>SUM(J$38:J44)/$F$36</f>
        <v>14.740738615859399</v>
      </c>
    </row>
    <row r="46" spans="1:10" hidden="1" outlineLevel="1" x14ac:dyDescent="0.25">
      <c r="A46" s="43" t="s">
        <v>14</v>
      </c>
      <c r="B46" s="8" t="s">
        <v>95</v>
      </c>
      <c r="C46" s="21">
        <f t="shared" si="31"/>
        <v>196.4</v>
      </c>
      <c r="D46" s="70"/>
      <c r="E46" s="6"/>
      <c r="F46" s="6"/>
      <c r="G46" s="6"/>
      <c r="H46" s="6"/>
      <c r="I46" s="6"/>
      <c r="J46" s="58">
        <f>SUM(J$38:J45)/$F$36</f>
        <v>14.815793293129557</v>
      </c>
    </row>
    <row r="47" spans="1:10" hidden="1" outlineLevel="1" x14ac:dyDescent="0.25">
      <c r="A47" s="43" t="s">
        <v>14</v>
      </c>
      <c r="B47" s="8" t="s">
        <v>95</v>
      </c>
      <c r="C47" s="21">
        <f t="shared" si="31"/>
        <v>196.4</v>
      </c>
      <c r="D47" s="70"/>
      <c r="E47" s="6"/>
      <c r="F47" s="6"/>
      <c r="G47" s="6"/>
      <c r="H47" s="6"/>
      <c r="I47" s="6"/>
      <c r="J47" s="58">
        <f>SUM(J$38:J46)/$F$36</f>
        <v>14.891230122524311</v>
      </c>
    </row>
    <row r="48" spans="1:10" hidden="1" outlineLevel="1" x14ac:dyDescent="0.25">
      <c r="A48" s="43" t="s">
        <v>14</v>
      </c>
      <c r="B48" s="8" t="s">
        <v>95</v>
      </c>
      <c r="C48" s="21">
        <f t="shared" si="31"/>
        <v>196.4</v>
      </c>
      <c r="D48" s="70"/>
      <c r="E48" s="6"/>
      <c r="F48" s="6"/>
      <c r="G48" s="6"/>
      <c r="H48" s="6"/>
      <c r="I48" s="6"/>
      <c r="J48" s="58">
        <f>SUM(J$38:J47)/$F$36</f>
        <v>14.967051049828404</v>
      </c>
    </row>
    <row r="49" spans="1:10" hidden="1" outlineLevel="1" x14ac:dyDescent="0.25">
      <c r="A49" s="43" t="s">
        <v>14</v>
      </c>
      <c r="B49" s="8" t="s">
        <v>95</v>
      </c>
      <c r="C49" s="21">
        <f t="shared" si="31"/>
        <v>196.4</v>
      </c>
      <c r="D49" s="70"/>
      <c r="E49" s="6"/>
      <c r="F49" s="6"/>
      <c r="G49" s="6"/>
      <c r="H49" s="6"/>
      <c r="I49" s="6"/>
      <c r="J49" s="58">
        <f>SUM(J$38:J48)/$F$36</f>
        <v>15.043258030733845</v>
      </c>
    </row>
    <row r="50" spans="1:10" hidden="1" outlineLevel="1" x14ac:dyDescent="0.25">
      <c r="A50" s="43" t="s">
        <v>14</v>
      </c>
      <c r="B50" s="8" t="s">
        <v>95</v>
      </c>
      <c r="C50" s="21">
        <f t="shared" si="31"/>
        <v>196.4</v>
      </c>
      <c r="D50" s="70"/>
      <c r="E50" s="6"/>
      <c r="F50" s="6"/>
      <c r="G50" s="6"/>
      <c r="H50" s="6"/>
      <c r="I50" s="6"/>
      <c r="J50" s="58">
        <f>SUM(J$38:J49)/$F$36</f>
        <v>15.119853030890331</v>
      </c>
    </row>
    <row r="51" spans="1:10" hidden="1" outlineLevel="1" x14ac:dyDescent="0.25">
      <c r="A51" s="43" t="s">
        <v>14</v>
      </c>
      <c r="B51" s="8" t="s">
        <v>95</v>
      </c>
      <c r="C51" s="21">
        <f t="shared" si="31"/>
        <v>196.4</v>
      </c>
      <c r="D51" s="70"/>
      <c r="E51" s="6"/>
      <c r="F51" s="6"/>
      <c r="G51" s="6"/>
      <c r="H51" s="6"/>
      <c r="I51" s="6"/>
      <c r="J51" s="58">
        <f>SUM(J$38:J50)/$F$36</f>
        <v>15.196838025955964</v>
      </c>
    </row>
    <row r="52" spans="1:10" hidden="1" outlineLevel="1" x14ac:dyDescent="0.25">
      <c r="A52" s="43" t="s">
        <v>14</v>
      </c>
      <c r="B52" s="8" t="s">
        <v>95</v>
      </c>
      <c r="C52" s="21">
        <f t="shared" si="31"/>
        <v>196.4</v>
      </c>
      <c r="D52" s="70"/>
      <c r="E52" s="6"/>
      <c r="F52" s="6"/>
      <c r="G52" s="6"/>
      <c r="H52" s="6"/>
      <c r="I52" s="6"/>
      <c r="J52" s="58">
        <f>SUM(J$38:J51)/$F$36</f>
        <v>15.274215001648203</v>
      </c>
    </row>
    <row r="53" spans="1:10" hidden="1" outlineLevel="1" x14ac:dyDescent="0.25">
      <c r="A53" s="43" t="s">
        <v>14</v>
      </c>
      <c r="B53" s="8" t="s">
        <v>95</v>
      </c>
      <c r="C53" s="21">
        <f t="shared" si="31"/>
        <v>196.4</v>
      </c>
      <c r="D53" s="70"/>
      <c r="E53" s="6"/>
      <c r="F53" s="6"/>
      <c r="G53" s="6"/>
      <c r="H53" s="6"/>
      <c r="I53" s="6"/>
      <c r="J53" s="58">
        <f>SUM(J$38:J52)/$F$36</f>
        <v>15.35198595379509</v>
      </c>
    </row>
    <row r="54" spans="1:10" hidden="1" outlineLevel="1" x14ac:dyDescent="0.25">
      <c r="A54" s="43" t="s">
        <v>14</v>
      </c>
      <c r="B54" s="8" t="s">
        <v>95</v>
      </c>
      <c r="C54" s="21">
        <f t="shared" si="31"/>
        <v>196.4</v>
      </c>
      <c r="D54" s="70"/>
      <c r="E54" s="6"/>
      <c r="F54" s="6"/>
      <c r="G54" s="6"/>
      <c r="H54" s="6"/>
      <c r="I54" s="6"/>
      <c r="J54" s="58">
        <f>SUM(J$38:J53)/$F$36</f>
        <v>15.430152888386715</v>
      </c>
    </row>
    <row r="55" spans="1:10" hidden="1" outlineLevel="1" x14ac:dyDescent="0.25">
      <c r="A55" s="43" t="s">
        <v>14</v>
      </c>
      <c r="B55" s="8" t="s">
        <v>95</v>
      </c>
      <c r="C55" s="21">
        <f t="shared" si="31"/>
        <v>196.4</v>
      </c>
      <c r="D55" s="70"/>
      <c r="E55" s="6"/>
      <c r="F55" s="6"/>
      <c r="G55" s="6"/>
      <c r="H55" s="6"/>
      <c r="I55" s="6"/>
      <c r="J55" s="58">
        <f>SUM(J$38:J54)/$F$36</f>
        <v>15.508717821626972</v>
      </c>
    </row>
    <row r="56" spans="1:10" hidden="1" outlineLevel="1" x14ac:dyDescent="0.25">
      <c r="A56" s="43" t="s">
        <v>14</v>
      </c>
      <c r="B56" s="8" t="s">
        <v>95</v>
      </c>
      <c r="C56" s="21">
        <f t="shared" si="31"/>
        <v>196.4</v>
      </c>
      <c r="D56" s="70"/>
      <c r="E56" s="6"/>
      <c r="F56" s="6"/>
      <c r="G56" s="6"/>
      <c r="H56" s="6"/>
      <c r="I56" s="6"/>
      <c r="J56" s="58">
        <f>SUM(J$38:J55)/$F$36</f>
        <v>15.58768277998556</v>
      </c>
    </row>
    <row r="57" spans="1:10" hidden="1" outlineLevel="1" x14ac:dyDescent="0.25">
      <c r="A57" s="43" t="s">
        <v>14</v>
      </c>
      <c r="B57" s="8" t="s">
        <v>95</v>
      </c>
      <c r="C57" s="21">
        <f t="shared" si="31"/>
        <v>196.4</v>
      </c>
      <c r="D57" s="70"/>
      <c r="E57" s="6"/>
      <c r="F57" s="6"/>
      <c r="G57" s="6"/>
      <c r="H57" s="6"/>
      <c r="I57" s="6"/>
      <c r="J57" s="58">
        <f>SUM(J$38:J56)/$F$36</f>
        <v>15.667049800250254</v>
      </c>
    </row>
    <row r="58" spans="1:10" hidden="1" outlineLevel="1" x14ac:dyDescent="0.25">
      <c r="A58" s="43" t="s">
        <v>14</v>
      </c>
      <c r="B58" s="8" t="s">
        <v>95</v>
      </c>
      <c r="C58" s="21">
        <f t="shared" si="31"/>
        <v>196.4</v>
      </c>
      <c r="D58" s="70"/>
      <c r="E58" s="6"/>
      <c r="F58" s="6"/>
      <c r="G58" s="6"/>
      <c r="H58" s="6"/>
      <c r="I58" s="6"/>
      <c r="J58" s="58">
        <f>SUM(J$38:J57)/$F$36</f>
        <v>15.74682092957943</v>
      </c>
    </row>
    <row r="59" spans="1:10" hidden="1" outlineLevel="1" x14ac:dyDescent="0.25">
      <c r="A59" s="43" t="s">
        <v>14</v>
      </c>
      <c r="B59" s="8" t="s">
        <v>95</v>
      </c>
      <c r="C59" s="21">
        <f t="shared" si="31"/>
        <v>196.4</v>
      </c>
      <c r="D59" s="70"/>
      <c r="E59" s="6"/>
      <c r="F59" s="6"/>
      <c r="G59" s="6"/>
      <c r="H59" s="6"/>
      <c r="I59" s="6"/>
      <c r="J59" s="58">
        <f>SUM(J$38:J58)/$F$36</f>
        <v>15.826998225554886</v>
      </c>
    </row>
    <row r="60" spans="1:10" hidden="1" outlineLevel="1" x14ac:dyDescent="0.25">
      <c r="A60" s="43" t="s">
        <v>14</v>
      </c>
      <c r="B60" s="8" t="s">
        <v>95</v>
      </c>
      <c r="C60" s="21">
        <f t="shared" si="31"/>
        <v>196.4</v>
      </c>
      <c r="D60" s="70"/>
      <c r="E60" s="6"/>
      <c r="F60" s="6"/>
      <c r="G60" s="6"/>
      <c r="H60" s="6"/>
      <c r="I60" s="6"/>
      <c r="J60" s="58">
        <f>SUM(J$38:J59)/$F$36</f>
        <v>15.907583756234899</v>
      </c>
    </row>
    <row r="61" spans="1:10" hidden="1" outlineLevel="1" x14ac:dyDescent="0.25">
      <c r="A61" s="43" t="s">
        <v>14</v>
      </c>
      <c r="B61" s="8" t="s">
        <v>95</v>
      </c>
      <c r="C61" s="21">
        <f t="shared" si="31"/>
        <v>196.4</v>
      </c>
      <c r="D61" s="70"/>
      <c r="E61" s="6"/>
      <c r="F61" s="6"/>
      <c r="G61" s="6"/>
      <c r="H61" s="6"/>
      <c r="I61" s="6"/>
      <c r="J61" s="58">
        <f>SUM(J$38:J60)/$F$36</f>
        <v>15.988579600207583</v>
      </c>
    </row>
    <row r="62" spans="1:10" hidden="1" outlineLevel="1" x14ac:dyDescent="0.25">
      <c r="A62" s="43"/>
      <c r="B62" s="8" t="s">
        <v>95</v>
      </c>
      <c r="C62" s="21">
        <f t="shared" si="31"/>
        <v>196.4</v>
      </c>
      <c r="D62" s="70"/>
      <c r="E62" s="6"/>
      <c r="F62" s="6"/>
      <c r="G62" s="6"/>
      <c r="H62" s="6"/>
      <c r="I62" s="6"/>
      <c r="J62" s="58">
        <f>SUM(J$38:J61)/$F$36</f>
        <v>16.069987846644484</v>
      </c>
    </row>
    <row r="63" spans="1:10" hidden="1" outlineLevel="1" x14ac:dyDescent="0.25">
      <c r="A63" s="43"/>
      <c r="B63" s="8" t="s">
        <v>95</v>
      </c>
      <c r="C63" s="21">
        <f>$J$36</f>
        <v>196.4</v>
      </c>
      <c r="E63" s="6"/>
      <c r="F63" s="6"/>
      <c r="G63" s="6"/>
      <c r="H63" s="6"/>
      <c r="I63" s="6"/>
      <c r="J63" s="58">
        <f>SUM(J$38:J62)/$F$36</f>
        <v>16.151810595354487</v>
      </c>
    </row>
    <row r="64" spans="1:10" collapsed="1" x14ac:dyDescent="0.25"/>
    <row r="65" spans="1:10" ht="18.75" x14ac:dyDescent="0.3">
      <c r="A65" s="339"/>
      <c r="B65" s="339"/>
      <c r="C65" s="339"/>
      <c r="D65" s="339"/>
      <c r="E65" s="68" t="s">
        <v>54</v>
      </c>
      <c r="F65" s="42">
        <f>J65-H65</f>
        <v>196.4</v>
      </c>
      <c r="G65" s="67" t="s">
        <v>97</v>
      </c>
      <c r="H65" s="38">
        <f>H36</f>
        <v>0</v>
      </c>
      <c r="I65" s="67" t="s">
        <v>98</v>
      </c>
      <c r="J65" s="59">
        <f>J36</f>
        <v>196.4</v>
      </c>
    </row>
    <row r="66" spans="1:10" x14ac:dyDescent="0.25">
      <c r="A66" s="43"/>
      <c r="B66" s="43" t="s">
        <v>7</v>
      </c>
      <c r="C66" s="43" t="s">
        <v>47</v>
      </c>
      <c r="D66" s="43" t="s">
        <v>24</v>
      </c>
      <c r="E66" s="43" t="s">
        <v>49</v>
      </c>
      <c r="F66" s="43" t="s">
        <v>50</v>
      </c>
      <c r="G66" s="43" t="s">
        <v>50</v>
      </c>
      <c r="H66" s="43" t="s">
        <v>51</v>
      </c>
      <c r="I66" s="43" t="s">
        <v>52</v>
      </c>
      <c r="J66" s="16" t="s">
        <v>53</v>
      </c>
    </row>
    <row r="67" spans="1:10" x14ac:dyDescent="0.25">
      <c r="A67" s="43"/>
      <c r="B67" s="8" t="s">
        <v>96</v>
      </c>
      <c r="C67" s="12">
        <f>$H65</f>
        <v>0</v>
      </c>
      <c r="D67" s="12"/>
      <c r="E67" s="327">
        <f>IF(C68=C67,(C68-C67)/2, C68-C67)</f>
        <v>51</v>
      </c>
      <c r="F67" s="327">
        <f t="shared" ref="F67" si="32">E67+D67</f>
        <v>51</v>
      </c>
      <c r="G67" s="327">
        <f>IF(C68&gt;=J65,D68,0)</f>
        <v>0</v>
      </c>
      <c r="H67" s="13">
        <f>(G67+F67)/2</f>
        <v>25.5</v>
      </c>
      <c r="I67" s="13">
        <f>E67</f>
        <v>51</v>
      </c>
      <c r="J67" s="17">
        <f>H67*I67</f>
        <v>1300.5</v>
      </c>
    </row>
    <row r="68" spans="1:10" x14ac:dyDescent="0.25">
      <c r="A68" s="43" t="s">
        <v>16</v>
      </c>
      <c r="B68" s="71" t="s">
        <v>67</v>
      </c>
      <c r="C68" s="72">
        <v>51</v>
      </c>
      <c r="D68" s="71">
        <v>200</v>
      </c>
      <c r="E68" s="24">
        <f t="shared" ref="E68" si="33">IF(C69=0,"",(C69-C68)/2)</f>
        <v>72.7</v>
      </c>
      <c r="F68" s="24">
        <f>E68+D68</f>
        <v>272.7</v>
      </c>
      <c r="G68" s="24">
        <f>E68+D69</f>
        <v>202.7</v>
      </c>
      <c r="H68" s="24">
        <f>((G68+F68)/2)/2</f>
        <v>118.85</v>
      </c>
      <c r="I68" s="24">
        <f>E68*2</f>
        <v>145.4</v>
      </c>
      <c r="J68" s="25">
        <f>H68*I68</f>
        <v>17280.79</v>
      </c>
    </row>
    <row r="69" spans="1:10" x14ac:dyDescent="0.25">
      <c r="A69" s="43" t="s">
        <v>16</v>
      </c>
      <c r="B69" s="70" t="s">
        <v>91</v>
      </c>
      <c r="C69" s="70">
        <v>196.4</v>
      </c>
      <c r="D69" s="71">
        <v>130</v>
      </c>
      <c r="E69" s="13">
        <f t="shared" ref="E69" si="34">IF(C70=C69,(C70-C69)/2,C70-C69)</f>
        <v>0</v>
      </c>
      <c r="F69" s="13">
        <f t="shared" ref="F69" si="35">E69+D69</f>
        <v>130</v>
      </c>
      <c r="G69" s="13"/>
      <c r="H69" s="13">
        <f t="shared" ref="H69" si="36">(G69+F69)/2</f>
        <v>65</v>
      </c>
      <c r="I69" s="13">
        <f t="shared" ref="I69" si="37">E69</f>
        <v>0</v>
      </c>
      <c r="J69" s="17">
        <f t="shared" ref="J69" si="38">H69*I69</f>
        <v>0</v>
      </c>
    </row>
    <row r="70" spans="1:10" x14ac:dyDescent="0.25">
      <c r="A70" s="43" t="s">
        <v>16</v>
      </c>
      <c r="B70" s="8" t="s">
        <v>95</v>
      </c>
      <c r="C70" s="21">
        <f t="shared" ref="C70:C91" si="39">$J$65</f>
        <v>196.4</v>
      </c>
      <c r="D70" s="70"/>
      <c r="E70" s="6"/>
      <c r="F70" s="6"/>
      <c r="G70" s="6"/>
      <c r="H70" s="6"/>
      <c r="I70" s="6"/>
      <c r="J70" s="58">
        <f>SUM(J$67:J69)/$F$65</f>
        <v>94.609419551934835</v>
      </c>
    </row>
    <row r="71" spans="1:10" hidden="1" outlineLevel="1" x14ac:dyDescent="0.25">
      <c r="A71" s="43" t="s">
        <v>16</v>
      </c>
      <c r="B71" s="8" t="s">
        <v>95</v>
      </c>
      <c r="C71" s="21">
        <f t="shared" si="39"/>
        <v>196.4</v>
      </c>
      <c r="D71" s="70"/>
      <c r="E71" s="6"/>
      <c r="F71" s="6"/>
      <c r="G71" s="6"/>
      <c r="H71" s="6"/>
      <c r="I71" s="6"/>
      <c r="J71" s="58">
        <f>SUM(J$67:J70)/$F$65</f>
        <v>95.091137574093366</v>
      </c>
    </row>
    <row r="72" spans="1:10" hidden="1" outlineLevel="1" x14ac:dyDescent="0.25">
      <c r="A72" s="43" t="s">
        <v>16</v>
      </c>
      <c r="B72" s="8" t="s">
        <v>95</v>
      </c>
      <c r="C72" s="21">
        <f t="shared" si="39"/>
        <v>196.4</v>
      </c>
      <c r="D72" s="70"/>
      <c r="E72" s="6"/>
      <c r="F72" s="6"/>
      <c r="G72" s="6"/>
      <c r="H72" s="6"/>
      <c r="I72" s="6"/>
      <c r="J72" s="58">
        <f>SUM(J$67:J71)/$F$65</f>
        <v>95.575308335672261</v>
      </c>
    </row>
    <row r="73" spans="1:10" hidden="1" outlineLevel="1" x14ac:dyDescent="0.25">
      <c r="A73" s="43" t="s">
        <v>16</v>
      </c>
      <c r="B73" s="8" t="s">
        <v>95</v>
      </c>
      <c r="C73" s="21">
        <f t="shared" si="39"/>
        <v>196.4</v>
      </c>
      <c r="D73" s="70"/>
      <c r="E73" s="6"/>
      <c r="F73" s="6"/>
      <c r="G73" s="6"/>
      <c r="H73" s="6"/>
      <c r="I73" s="6"/>
      <c r="J73" s="58">
        <f>SUM(J$67:J72)/$F$65</f>
        <v>96.06194432516142</v>
      </c>
    </row>
    <row r="74" spans="1:10" hidden="1" outlineLevel="1" x14ac:dyDescent="0.25">
      <c r="A74" s="43" t="s">
        <v>16</v>
      </c>
      <c r="B74" s="8" t="s">
        <v>95</v>
      </c>
      <c r="C74" s="21">
        <f t="shared" si="39"/>
        <v>196.4</v>
      </c>
      <c r="D74" s="70"/>
      <c r="E74" s="6"/>
      <c r="F74" s="6"/>
      <c r="G74" s="6"/>
      <c r="H74" s="6"/>
      <c r="I74" s="6"/>
      <c r="J74" s="58">
        <f>SUM(J$67:J73)/$F$65</f>
        <v>96.551058094637796</v>
      </c>
    </row>
    <row r="75" spans="1:10" hidden="1" outlineLevel="1" x14ac:dyDescent="0.25">
      <c r="A75" s="43" t="s">
        <v>16</v>
      </c>
      <c r="B75" s="8" t="s">
        <v>95</v>
      </c>
      <c r="C75" s="21">
        <f t="shared" si="39"/>
        <v>196.4</v>
      </c>
      <c r="D75" s="70"/>
      <c r="E75" s="6"/>
      <c r="F75" s="6"/>
      <c r="G75" s="6"/>
      <c r="H75" s="6"/>
      <c r="I75" s="6"/>
      <c r="J75" s="58">
        <f>SUM(J$67:J74)/$F$65</f>
        <v>97.042662260089116</v>
      </c>
    </row>
    <row r="76" spans="1:10" hidden="1" outlineLevel="1" x14ac:dyDescent="0.25">
      <c r="A76" s="43" t="s">
        <v>16</v>
      </c>
      <c r="B76" s="8" t="s">
        <v>95</v>
      </c>
      <c r="C76" s="21">
        <f t="shared" si="39"/>
        <v>196.4</v>
      </c>
      <c r="D76" s="70"/>
      <c r="E76" s="6"/>
      <c r="F76" s="6"/>
      <c r="G76" s="6"/>
      <c r="H76" s="6"/>
      <c r="I76" s="6"/>
      <c r="J76" s="58">
        <f>SUM(J$67:J75)/$F$65</f>
        <v>97.536769501739272</v>
      </c>
    </row>
    <row r="77" spans="1:10" hidden="1" outlineLevel="1" x14ac:dyDescent="0.25">
      <c r="A77" s="43" t="s">
        <v>16</v>
      </c>
      <c r="B77" s="8" t="s">
        <v>95</v>
      </c>
      <c r="C77" s="21">
        <f t="shared" si="39"/>
        <v>196.4</v>
      </c>
      <c r="D77" s="70"/>
      <c r="E77" s="6"/>
      <c r="F77" s="6"/>
      <c r="G77" s="6"/>
      <c r="H77" s="6"/>
      <c r="I77" s="6"/>
      <c r="J77" s="58">
        <f>SUM(J$67:J76)/$F$65</f>
        <v>98.033392564375404</v>
      </c>
    </row>
    <row r="78" spans="1:10" hidden="1" outlineLevel="1" x14ac:dyDescent="0.25">
      <c r="A78" s="43" t="s">
        <v>16</v>
      </c>
      <c r="B78" s="8" t="s">
        <v>95</v>
      </c>
      <c r="C78" s="21">
        <f t="shared" si="39"/>
        <v>196.4</v>
      </c>
      <c r="D78" s="70"/>
      <c r="E78" s="6"/>
      <c r="F78" s="6"/>
      <c r="G78" s="6"/>
      <c r="H78" s="6"/>
      <c r="I78" s="6"/>
      <c r="J78" s="58">
        <f>SUM(J$67:J77)/$F$65</f>
        <v>98.532544257676705</v>
      </c>
    </row>
    <row r="79" spans="1:10" hidden="1" outlineLevel="1" x14ac:dyDescent="0.25">
      <c r="A79" s="43" t="s">
        <v>16</v>
      </c>
      <c r="B79" s="8" t="s">
        <v>95</v>
      </c>
      <c r="C79" s="21">
        <f t="shared" si="39"/>
        <v>196.4</v>
      </c>
      <c r="D79" s="70"/>
      <c r="E79" s="6"/>
      <c r="F79" s="6"/>
      <c r="G79" s="6"/>
      <c r="H79" s="6"/>
      <c r="I79" s="6"/>
      <c r="J79" s="58">
        <f>SUM(J$67:J78)/$F$65</f>
        <v>99.034237456544716</v>
      </c>
    </row>
    <row r="80" spans="1:10" hidden="1" outlineLevel="1" x14ac:dyDescent="0.25">
      <c r="A80" s="43" t="s">
        <v>16</v>
      </c>
      <c r="B80" s="8" t="s">
        <v>95</v>
      </c>
      <c r="C80" s="21">
        <f t="shared" si="39"/>
        <v>196.4</v>
      </c>
      <c r="D80" s="70"/>
      <c r="E80" s="6"/>
      <c r="F80" s="6"/>
      <c r="G80" s="6"/>
      <c r="H80" s="6"/>
      <c r="I80" s="6"/>
      <c r="J80" s="58">
        <f>SUM(J$67:J79)/$F$65</f>
        <v>99.538485101435469</v>
      </c>
    </row>
    <row r="81" spans="1:10" hidden="1" outlineLevel="1" x14ac:dyDescent="0.25">
      <c r="A81" s="43" t="s">
        <v>16</v>
      </c>
      <c r="B81" s="8" t="s">
        <v>95</v>
      </c>
      <c r="C81" s="21">
        <f t="shared" si="39"/>
        <v>196.4</v>
      </c>
      <c r="D81" s="70"/>
      <c r="E81" s="6"/>
      <c r="F81" s="6"/>
      <c r="G81" s="6"/>
      <c r="H81" s="6"/>
      <c r="I81" s="6"/>
      <c r="J81" s="58">
        <f>SUM(J$67:J80)/$F$65</f>
        <v>100.04530019869328</v>
      </c>
    </row>
    <row r="82" spans="1:10" hidden="1" outlineLevel="1" x14ac:dyDescent="0.25">
      <c r="A82" s="43" t="s">
        <v>16</v>
      </c>
      <c r="B82" s="8" t="s">
        <v>95</v>
      </c>
      <c r="C82" s="21">
        <f t="shared" si="39"/>
        <v>196.4</v>
      </c>
      <c r="D82" s="70"/>
      <c r="E82" s="6"/>
      <c r="F82" s="6"/>
      <c r="G82" s="6"/>
      <c r="H82" s="6"/>
      <c r="I82" s="6"/>
      <c r="J82" s="58">
        <f>SUM(J$67:J81)/$F$65</f>
        <v>100.55469582088622</v>
      </c>
    </row>
    <row r="83" spans="1:10" hidden="1" outlineLevel="1" x14ac:dyDescent="0.25">
      <c r="A83" s="43" t="s">
        <v>16</v>
      </c>
      <c r="B83" s="8" t="s">
        <v>95</v>
      </c>
      <c r="C83" s="21">
        <f t="shared" si="39"/>
        <v>196.4</v>
      </c>
      <c r="D83" s="70"/>
      <c r="E83" s="6"/>
      <c r="F83" s="6"/>
      <c r="G83" s="6"/>
      <c r="H83" s="6"/>
      <c r="I83" s="6"/>
      <c r="J83" s="58">
        <f>SUM(J$67:J82)/$F$65</f>
        <v>101.06668510714329</v>
      </c>
    </row>
    <row r="84" spans="1:10" hidden="1" outlineLevel="1" x14ac:dyDescent="0.25">
      <c r="A84" s="43" t="s">
        <v>16</v>
      </c>
      <c r="B84" s="8" t="s">
        <v>95</v>
      </c>
      <c r="C84" s="21">
        <f t="shared" si="39"/>
        <v>196.4</v>
      </c>
      <c r="D84" s="70"/>
      <c r="E84" s="6"/>
      <c r="F84" s="6"/>
      <c r="G84" s="6"/>
      <c r="H84" s="6"/>
      <c r="I84" s="6"/>
      <c r="J84" s="58">
        <f>SUM(J$67:J83)/$F$65</f>
        <v>101.5812812634933</v>
      </c>
    </row>
    <row r="85" spans="1:10" hidden="1" outlineLevel="1" x14ac:dyDescent="0.25">
      <c r="A85" s="43" t="s">
        <v>16</v>
      </c>
      <c r="B85" s="8" t="s">
        <v>95</v>
      </c>
      <c r="C85" s="21">
        <f t="shared" si="39"/>
        <v>196.4</v>
      </c>
      <c r="D85" s="70"/>
      <c r="E85" s="6"/>
      <c r="F85" s="6"/>
      <c r="G85" s="6"/>
      <c r="H85" s="6"/>
      <c r="I85" s="6"/>
      <c r="J85" s="58">
        <f>SUM(J$67:J84)/$F$65</f>
        <v>102.0984975632056</v>
      </c>
    </row>
    <row r="86" spans="1:10" hidden="1" outlineLevel="1" x14ac:dyDescent="0.25">
      <c r="A86" s="43" t="s">
        <v>16</v>
      </c>
      <c r="B86" s="8" t="s">
        <v>95</v>
      </c>
      <c r="C86" s="21">
        <f t="shared" si="39"/>
        <v>196.4</v>
      </c>
      <c r="D86" s="70"/>
      <c r="E86" s="6"/>
      <c r="F86" s="6"/>
      <c r="G86" s="6"/>
      <c r="H86" s="6"/>
      <c r="I86" s="6"/>
      <c r="J86" s="58">
        <f>SUM(J$67:J85)/$F$65</f>
        <v>102.6183473471323</v>
      </c>
    </row>
    <row r="87" spans="1:10" hidden="1" outlineLevel="1" x14ac:dyDescent="0.25">
      <c r="A87" s="43" t="s">
        <v>16</v>
      </c>
      <c r="B87" s="8" t="s">
        <v>95</v>
      </c>
      <c r="C87" s="21">
        <f t="shared" si="39"/>
        <v>196.4</v>
      </c>
      <c r="D87" s="70"/>
      <c r="E87" s="6"/>
      <c r="F87" s="6"/>
      <c r="G87" s="6"/>
      <c r="H87" s="6"/>
      <c r="I87" s="6"/>
      <c r="J87" s="58">
        <f>SUM(J$67:J86)/$F$65</f>
        <v>103.14084402405253</v>
      </c>
    </row>
    <row r="88" spans="1:10" hidden="1" outlineLevel="1" x14ac:dyDescent="0.25">
      <c r="A88" s="43" t="s">
        <v>16</v>
      </c>
      <c r="B88" s="8" t="s">
        <v>95</v>
      </c>
      <c r="C88" s="21">
        <f t="shared" si="39"/>
        <v>196.4</v>
      </c>
      <c r="D88" s="70"/>
      <c r="E88" s="6"/>
      <c r="F88" s="6"/>
      <c r="G88" s="6"/>
      <c r="H88" s="6"/>
      <c r="I88" s="6"/>
      <c r="J88" s="58">
        <f>SUM(J$67:J87)/$F$65</f>
        <v>103.66600107101817</v>
      </c>
    </row>
    <row r="89" spans="1:10" hidden="1" outlineLevel="1" x14ac:dyDescent="0.25">
      <c r="A89" s="43" t="s">
        <v>16</v>
      </c>
      <c r="B89" s="8" t="s">
        <v>95</v>
      </c>
      <c r="C89" s="21">
        <f t="shared" si="39"/>
        <v>196.4</v>
      </c>
      <c r="D89" s="70"/>
      <c r="E89" s="6"/>
      <c r="F89" s="6"/>
      <c r="G89" s="6"/>
      <c r="H89" s="6"/>
      <c r="I89" s="6"/>
      <c r="J89" s="58">
        <f>SUM(J$67:J88)/$F$65</f>
        <v>104.19383203370155</v>
      </c>
    </row>
    <row r="90" spans="1:10" hidden="1" outlineLevel="1" x14ac:dyDescent="0.25">
      <c r="A90" s="43" t="s">
        <v>16</v>
      </c>
      <c r="B90" s="8" t="s">
        <v>95</v>
      </c>
      <c r="C90" s="21">
        <f t="shared" si="39"/>
        <v>196.4</v>
      </c>
      <c r="D90" s="70"/>
      <c r="E90" s="6"/>
      <c r="F90" s="6"/>
      <c r="G90" s="6"/>
      <c r="H90" s="6"/>
      <c r="I90" s="6"/>
      <c r="J90" s="58">
        <f>SUM(J$67:J89)/$F$65</f>
        <v>104.72435052674486</v>
      </c>
    </row>
    <row r="91" spans="1:10" hidden="1" outlineLevel="1" x14ac:dyDescent="0.25">
      <c r="A91" s="43" t="s">
        <v>16</v>
      </c>
      <c r="B91" s="8" t="s">
        <v>95</v>
      </c>
      <c r="C91" s="21">
        <f t="shared" si="39"/>
        <v>196.4</v>
      </c>
      <c r="D91" s="70"/>
      <c r="E91" s="6"/>
      <c r="F91" s="6"/>
      <c r="G91" s="6"/>
      <c r="H91" s="6"/>
      <c r="I91" s="6"/>
      <c r="J91" s="58">
        <f>SUM(J$67:J90)/$F$65</f>
        <v>105.25757023411117</v>
      </c>
    </row>
    <row r="92" spans="1:10" hidden="1" outlineLevel="1" x14ac:dyDescent="0.25">
      <c r="A92" s="43"/>
      <c r="B92" s="8" t="s">
        <v>95</v>
      </c>
      <c r="C92" s="21">
        <f>$J$65</f>
        <v>196.4</v>
      </c>
      <c r="E92" s="6"/>
      <c r="F92" s="6"/>
      <c r="G92" s="6"/>
      <c r="H92" s="6"/>
      <c r="I92" s="6"/>
      <c r="J92" s="58">
        <f>SUM(J$67:J91)/$F$65</f>
        <v>105.7935049094376</v>
      </c>
    </row>
    <row r="93" spans="1:10" collapsed="1" x14ac:dyDescent="0.25"/>
    <row r="94" spans="1:10" ht="18.75" x14ac:dyDescent="0.3">
      <c r="A94" s="339"/>
      <c r="B94" s="339"/>
      <c r="C94" s="339"/>
      <c r="D94" s="339"/>
      <c r="E94" s="68" t="s">
        <v>54</v>
      </c>
      <c r="F94" s="42">
        <f>J94-H94</f>
        <v>196.4</v>
      </c>
      <c r="G94" s="67" t="s">
        <v>97</v>
      </c>
      <c r="H94" s="38">
        <f>H65</f>
        <v>0</v>
      </c>
      <c r="I94" s="67" t="s">
        <v>98</v>
      </c>
      <c r="J94" s="59">
        <f>J65</f>
        <v>196.4</v>
      </c>
    </row>
    <row r="95" spans="1:10" x14ac:dyDescent="0.25">
      <c r="A95" s="43"/>
      <c r="B95" s="43" t="s">
        <v>7</v>
      </c>
      <c r="C95" s="43" t="s">
        <v>47</v>
      </c>
      <c r="D95" s="43" t="s">
        <v>24</v>
      </c>
      <c r="E95" s="43" t="s">
        <v>49</v>
      </c>
      <c r="F95" s="43" t="s">
        <v>50</v>
      </c>
      <c r="G95" s="43" t="s">
        <v>50</v>
      </c>
      <c r="H95" s="43" t="s">
        <v>51</v>
      </c>
      <c r="I95" s="43" t="s">
        <v>52</v>
      </c>
      <c r="J95" s="16" t="s">
        <v>53</v>
      </c>
    </row>
    <row r="96" spans="1:10" x14ac:dyDescent="0.25">
      <c r="A96" s="43"/>
      <c r="B96" s="8" t="s">
        <v>96</v>
      </c>
      <c r="C96" s="12">
        <f>$H94</f>
        <v>0</v>
      </c>
      <c r="D96" s="12"/>
      <c r="E96" s="327">
        <f>IF(C97=C96,(C97-C96)/2, C97-C96)</f>
        <v>187</v>
      </c>
      <c r="F96" s="327">
        <f t="shared" ref="F96" si="40">E96+D96</f>
        <v>187</v>
      </c>
      <c r="G96" s="327">
        <f>IF(C97&gt;=J94,D97,0)</f>
        <v>0</v>
      </c>
      <c r="H96" s="13">
        <f>(G96+F96)/2</f>
        <v>93.5</v>
      </c>
      <c r="I96" s="13">
        <f>E96</f>
        <v>187</v>
      </c>
      <c r="J96" s="17">
        <f>H96*I96</f>
        <v>17484.5</v>
      </c>
    </row>
    <row r="97" spans="1:10" x14ac:dyDescent="0.25">
      <c r="A97" s="43" t="s">
        <v>21</v>
      </c>
      <c r="B97" s="73" t="s">
        <v>68</v>
      </c>
      <c r="C97" s="74">
        <v>187</v>
      </c>
      <c r="D97" s="74">
        <v>32</v>
      </c>
      <c r="E97" s="24">
        <f t="shared" ref="E97" si="41">IF(C98=0,"",(C98-C97)/2)</f>
        <v>0</v>
      </c>
      <c r="F97" s="24">
        <f>E97+D97</f>
        <v>32</v>
      </c>
      <c r="G97" s="24">
        <f>E97+D98</f>
        <v>62</v>
      </c>
      <c r="H97" s="24">
        <f>((G97+F97)/2)/2</f>
        <v>23.5</v>
      </c>
      <c r="I97" s="24">
        <f>E97*2</f>
        <v>0</v>
      </c>
      <c r="J97" s="25">
        <f>H97*I97</f>
        <v>0</v>
      </c>
    </row>
    <row r="98" spans="1:10" x14ac:dyDescent="0.25">
      <c r="A98" s="43" t="s">
        <v>21</v>
      </c>
      <c r="B98" s="73" t="s">
        <v>69</v>
      </c>
      <c r="C98" s="74">
        <v>187</v>
      </c>
      <c r="D98" s="74">
        <v>62</v>
      </c>
      <c r="E98" s="13">
        <f t="shared" ref="E98" si="42">IF(C99=C98,(C99-C98)/2,C99-C98)</f>
        <v>9.4000000000000057</v>
      </c>
      <c r="F98" s="13">
        <f t="shared" ref="F98" si="43">E98+D98</f>
        <v>71.400000000000006</v>
      </c>
      <c r="G98" s="13"/>
      <c r="H98" s="13">
        <f t="shared" ref="H98" si="44">(G98+F98)/2</f>
        <v>35.700000000000003</v>
      </c>
      <c r="I98" s="13">
        <f t="shared" ref="I98" si="45">E98</f>
        <v>9.4000000000000057</v>
      </c>
      <c r="J98" s="17">
        <f t="shared" ref="J98" si="46">H98*I98</f>
        <v>335.58000000000021</v>
      </c>
    </row>
    <row r="99" spans="1:10" x14ac:dyDescent="0.25">
      <c r="A99" s="43" t="s">
        <v>21</v>
      </c>
      <c r="B99" s="8" t="s">
        <v>95</v>
      </c>
      <c r="C99" s="21">
        <f t="shared" ref="C99:C120" si="47">$J$94</f>
        <v>196.4</v>
      </c>
      <c r="D99" s="73"/>
      <c r="E99" s="6"/>
      <c r="F99" s="6"/>
      <c r="G99" s="6"/>
      <c r="H99" s="6"/>
      <c r="I99" s="6"/>
      <c r="J99" s="58">
        <f>SUM(J$96:J98)/$F$94</f>
        <v>90.733604887983716</v>
      </c>
    </row>
    <row r="100" spans="1:10" hidden="1" outlineLevel="1" x14ac:dyDescent="0.25">
      <c r="A100" s="43" t="s">
        <v>21</v>
      </c>
      <c r="B100" s="8" t="s">
        <v>95</v>
      </c>
      <c r="C100" s="21">
        <f t="shared" si="47"/>
        <v>196.4</v>
      </c>
      <c r="D100" s="73"/>
      <c r="E100" s="6"/>
      <c r="F100" s="6"/>
      <c r="G100" s="6"/>
      <c r="H100" s="6"/>
      <c r="I100" s="6"/>
      <c r="J100" s="58">
        <f>SUM(J$96:J99)/$F$94</f>
        <v>91.195588619592598</v>
      </c>
    </row>
    <row r="101" spans="1:10" hidden="1" outlineLevel="1" x14ac:dyDescent="0.25">
      <c r="A101" s="43" t="s">
        <v>21</v>
      </c>
      <c r="B101" s="8" t="s">
        <v>95</v>
      </c>
      <c r="C101" s="21">
        <f t="shared" si="47"/>
        <v>196.4</v>
      </c>
      <c r="D101" s="73"/>
      <c r="E101" s="6"/>
      <c r="F101" s="6"/>
      <c r="G101" s="6"/>
      <c r="H101" s="6"/>
      <c r="I101" s="6"/>
      <c r="J101" s="58">
        <f>SUM(J$96:J100)/$F$94</f>
        <v>91.659924610527383</v>
      </c>
    </row>
    <row r="102" spans="1:10" hidden="1" outlineLevel="1" x14ac:dyDescent="0.25">
      <c r="A102" s="43" t="s">
        <v>21</v>
      </c>
      <c r="B102" s="8" t="s">
        <v>95</v>
      </c>
      <c r="C102" s="21">
        <f t="shared" si="47"/>
        <v>196.4</v>
      </c>
      <c r="D102" s="73"/>
      <c r="E102" s="6"/>
      <c r="F102" s="6"/>
      <c r="G102" s="6"/>
      <c r="H102" s="6"/>
      <c r="I102" s="6"/>
      <c r="J102" s="58">
        <f>SUM(J$96:J101)/$F$94</f>
        <v>92.126624837668572</v>
      </c>
    </row>
    <row r="103" spans="1:10" hidden="1" outlineLevel="1" x14ac:dyDescent="0.25">
      <c r="A103" s="43" t="s">
        <v>21</v>
      </c>
      <c r="B103" s="8" t="s">
        <v>95</v>
      </c>
      <c r="C103" s="21">
        <f t="shared" si="47"/>
        <v>196.4</v>
      </c>
      <c r="D103" s="73"/>
      <c r="E103" s="6"/>
      <c r="F103" s="6"/>
      <c r="G103" s="6"/>
      <c r="H103" s="6"/>
      <c r="I103" s="6"/>
      <c r="J103" s="58">
        <f>SUM(J$96:J102)/$F$94</f>
        <v>92.595701338878698</v>
      </c>
    </row>
    <row r="104" spans="1:10" hidden="1" outlineLevel="1" x14ac:dyDescent="0.25">
      <c r="A104" s="43" t="s">
        <v>21</v>
      </c>
      <c r="B104" s="8" t="s">
        <v>95</v>
      </c>
      <c r="C104" s="21">
        <f t="shared" si="47"/>
        <v>196.4</v>
      </c>
      <c r="D104" s="73"/>
      <c r="E104" s="6"/>
      <c r="F104" s="6"/>
      <c r="G104" s="6"/>
      <c r="H104" s="6"/>
      <c r="I104" s="6"/>
      <c r="J104" s="58">
        <f>SUM(J$96:J103)/$F$94</f>
        <v>93.067166213312902</v>
      </c>
    </row>
    <row r="105" spans="1:10" hidden="1" outlineLevel="1" x14ac:dyDescent="0.25">
      <c r="A105" s="43" t="s">
        <v>21</v>
      </c>
      <c r="B105" s="8" t="s">
        <v>95</v>
      </c>
      <c r="C105" s="21">
        <f t="shared" si="47"/>
        <v>196.4</v>
      </c>
      <c r="D105" s="73"/>
      <c r="E105" s="6"/>
      <c r="F105" s="6"/>
      <c r="G105" s="6"/>
      <c r="H105" s="6"/>
      <c r="I105" s="6"/>
      <c r="J105" s="58">
        <f>SUM(J$96:J104)/$F$94</f>
        <v>93.541031621730994</v>
      </c>
    </row>
    <row r="106" spans="1:10" hidden="1" outlineLevel="1" x14ac:dyDescent="0.25">
      <c r="A106" s="43" t="s">
        <v>21</v>
      </c>
      <c r="B106" s="8" t="s">
        <v>95</v>
      </c>
      <c r="C106" s="21">
        <f t="shared" si="47"/>
        <v>196.4</v>
      </c>
      <c r="D106" s="73"/>
      <c r="E106" s="6"/>
      <c r="F106" s="6"/>
      <c r="G106" s="6"/>
      <c r="H106" s="6"/>
      <c r="I106" s="6"/>
      <c r="J106" s="58">
        <f>SUM(J$96:J105)/$F$94</f>
        <v>94.017309786811097</v>
      </c>
    </row>
    <row r="107" spans="1:10" hidden="1" outlineLevel="1" x14ac:dyDescent="0.25">
      <c r="A107" s="43" t="s">
        <v>21</v>
      </c>
      <c r="B107" s="8" t="s">
        <v>95</v>
      </c>
      <c r="C107" s="21">
        <f t="shared" si="47"/>
        <v>196.4</v>
      </c>
      <c r="D107" s="73"/>
      <c r="E107" s="6"/>
      <c r="F107" s="6"/>
      <c r="G107" s="6"/>
      <c r="H107" s="6"/>
      <c r="I107" s="6"/>
      <c r="J107" s="58">
        <f>SUM(J$96:J106)/$F$94</f>
        <v>94.496012993464916</v>
      </c>
    </row>
    <row r="108" spans="1:10" hidden="1" outlineLevel="1" x14ac:dyDescent="0.25">
      <c r="A108" s="43" t="s">
        <v>21</v>
      </c>
      <c r="B108" s="8" t="s">
        <v>95</v>
      </c>
      <c r="C108" s="21">
        <f t="shared" si="47"/>
        <v>196.4</v>
      </c>
      <c r="D108" s="73"/>
      <c r="E108" s="6"/>
      <c r="F108" s="6"/>
      <c r="G108" s="6"/>
      <c r="H108" s="6"/>
      <c r="I108" s="6"/>
      <c r="J108" s="58">
        <f>SUM(J$96:J107)/$F$94</f>
        <v>94.977153589154668</v>
      </c>
    </row>
    <row r="109" spans="1:10" hidden="1" outlineLevel="1" x14ac:dyDescent="0.25">
      <c r="A109" s="43" t="s">
        <v>21</v>
      </c>
      <c r="B109" s="8" t="s">
        <v>95</v>
      </c>
      <c r="C109" s="21">
        <f t="shared" si="47"/>
        <v>196.4</v>
      </c>
      <c r="D109" s="73"/>
      <c r="E109" s="6"/>
      <c r="F109" s="6"/>
      <c r="G109" s="6"/>
      <c r="H109" s="6"/>
      <c r="I109" s="6"/>
      <c r="J109" s="58">
        <f>SUM(J$96:J108)/$F$94</f>
        <v>95.460743984211462</v>
      </c>
    </row>
    <row r="110" spans="1:10" hidden="1" outlineLevel="1" x14ac:dyDescent="0.25">
      <c r="A110" s="43" t="s">
        <v>21</v>
      </c>
      <c r="B110" s="8" t="s">
        <v>95</v>
      </c>
      <c r="C110" s="21">
        <f t="shared" si="47"/>
        <v>196.4</v>
      </c>
      <c r="D110" s="73"/>
      <c r="E110" s="6"/>
      <c r="F110" s="6"/>
      <c r="G110" s="6"/>
      <c r="H110" s="6"/>
      <c r="I110" s="6"/>
      <c r="J110" s="58">
        <f>SUM(J$96:J109)/$F$94</f>
        <v>95.946796652155513</v>
      </c>
    </row>
    <row r="111" spans="1:10" hidden="1" outlineLevel="1" x14ac:dyDescent="0.25">
      <c r="A111" s="43" t="s">
        <v>21</v>
      </c>
      <c r="B111" s="8" t="s">
        <v>95</v>
      </c>
      <c r="C111" s="21">
        <f t="shared" si="47"/>
        <v>196.4</v>
      </c>
      <c r="D111" s="73"/>
      <c r="E111" s="6"/>
      <c r="F111" s="6"/>
      <c r="G111" s="6"/>
      <c r="H111" s="6"/>
      <c r="I111" s="6"/>
      <c r="J111" s="58">
        <f>SUM(J$96:J110)/$F$94</f>
        <v>96.435324130017804</v>
      </c>
    </row>
    <row r="112" spans="1:10" hidden="1" outlineLevel="1" x14ac:dyDescent="0.25">
      <c r="A112" s="43" t="s">
        <v>21</v>
      </c>
      <c r="B112" s="8" t="s">
        <v>95</v>
      </c>
      <c r="C112" s="21">
        <f t="shared" si="47"/>
        <v>196.4</v>
      </c>
      <c r="D112" s="73"/>
      <c r="E112" s="6"/>
      <c r="F112" s="6"/>
      <c r="G112" s="6"/>
      <c r="H112" s="6"/>
      <c r="I112" s="6"/>
      <c r="J112" s="58">
        <f>SUM(J$96:J111)/$F$94</f>
        <v>96.926339018663526</v>
      </c>
    </row>
    <row r="113" spans="1:10" hidden="1" outlineLevel="1" x14ac:dyDescent="0.25">
      <c r="A113" s="43" t="s">
        <v>21</v>
      </c>
      <c r="B113" s="8" t="s">
        <v>95</v>
      </c>
      <c r="C113" s="21">
        <f t="shared" si="47"/>
        <v>196.4</v>
      </c>
      <c r="D113" s="73"/>
      <c r="E113" s="6"/>
      <c r="F113" s="6"/>
      <c r="G113" s="6"/>
      <c r="H113" s="6"/>
      <c r="I113" s="6"/>
      <c r="J113" s="58">
        <f>SUM(J$96:J112)/$F$94</f>
        <v>97.419853983117022</v>
      </c>
    </row>
    <row r="114" spans="1:10" hidden="1" outlineLevel="1" x14ac:dyDescent="0.25">
      <c r="A114" s="43" t="s">
        <v>21</v>
      </c>
      <c r="B114" s="8" t="s">
        <v>95</v>
      </c>
      <c r="C114" s="21">
        <f t="shared" si="47"/>
        <v>196.4</v>
      </c>
      <c r="D114" s="73"/>
      <c r="E114" s="6"/>
      <c r="F114" s="6"/>
      <c r="G114" s="6"/>
      <c r="H114" s="6"/>
      <c r="I114" s="6"/>
      <c r="J114" s="58">
        <f>SUM(J$96:J113)/$F$94</f>
        <v>97.915881752888481</v>
      </c>
    </row>
    <row r="115" spans="1:10" hidden="1" outlineLevel="1" x14ac:dyDescent="0.25">
      <c r="A115" s="43" t="s">
        <v>21</v>
      </c>
      <c r="B115" s="8" t="s">
        <v>95</v>
      </c>
      <c r="C115" s="21">
        <f t="shared" si="47"/>
        <v>196.4</v>
      </c>
      <c r="D115" s="73"/>
      <c r="E115" s="6"/>
      <c r="F115" s="6"/>
      <c r="G115" s="6"/>
      <c r="H115" s="6"/>
      <c r="I115" s="6"/>
      <c r="J115" s="58">
        <f>SUM(J$96:J114)/$F$94</f>
        <v>98.414435122302365</v>
      </c>
    </row>
    <row r="116" spans="1:10" hidden="1" outlineLevel="1" x14ac:dyDescent="0.25">
      <c r="A116" s="43" t="s">
        <v>21</v>
      </c>
      <c r="B116" s="8" t="s">
        <v>95</v>
      </c>
      <c r="C116" s="21">
        <f t="shared" si="47"/>
        <v>196.4</v>
      </c>
      <c r="D116" s="73"/>
      <c r="E116" s="6"/>
      <c r="F116" s="6"/>
      <c r="G116" s="6"/>
      <c r="H116" s="6"/>
      <c r="I116" s="6"/>
      <c r="J116" s="58">
        <f>SUM(J$96:J115)/$F$94</f>
        <v>98.915526950827342</v>
      </c>
    </row>
    <row r="117" spans="1:10" hidden="1" outlineLevel="1" x14ac:dyDescent="0.25">
      <c r="A117" s="43" t="s">
        <v>21</v>
      </c>
      <c r="B117" s="8" t="s">
        <v>95</v>
      </c>
      <c r="C117" s="21">
        <f t="shared" si="47"/>
        <v>196.4</v>
      </c>
      <c r="D117" s="73"/>
      <c r="E117" s="6"/>
      <c r="F117" s="6"/>
      <c r="G117" s="6"/>
      <c r="H117" s="6"/>
      <c r="I117" s="6"/>
      <c r="J117" s="58">
        <f>SUM(J$96:J116)/$F$94</f>
        <v>99.419170163407927</v>
      </c>
    </row>
    <row r="118" spans="1:10" hidden="1" outlineLevel="1" x14ac:dyDescent="0.25">
      <c r="A118" s="43" t="s">
        <v>21</v>
      </c>
      <c r="B118" s="8" t="s">
        <v>95</v>
      </c>
      <c r="C118" s="21">
        <f t="shared" si="47"/>
        <v>196.4</v>
      </c>
      <c r="D118" s="73"/>
      <c r="E118" s="6"/>
      <c r="F118" s="6"/>
      <c r="G118" s="6"/>
      <c r="H118" s="6"/>
      <c r="I118" s="6"/>
      <c r="J118" s="58">
        <f>SUM(J$96:J117)/$F$94</f>
        <v>99.925377750797978</v>
      </c>
    </row>
    <row r="119" spans="1:10" hidden="1" outlineLevel="1" x14ac:dyDescent="0.25">
      <c r="A119" s="43" t="s">
        <v>21</v>
      </c>
      <c r="B119" s="8" t="s">
        <v>95</v>
      </c>
      <c r="C119" s="21">
        <f t="shared" si="47"/>
        <v>196.4</v>
      </c>
      <c r="D119" s="73"/>
      <c r="E119" s="6"/>
      <c r="F119" s="6"/>
      <c r="G119" s="6"/>
      <c r="H119" s="6"/>
      <c r="I119" s="6"/>
      <c r="J119" s="58">
        <f>SUM(J$96:J118)/$F$94</f>
        <v>100.43416276989574</v>
      </c>
    </row>
    <row r="120" spans="1:10" hidden="1" outlineLevel="1" x14ac:dyDescent="0.25">
      <c r="A120" s="43" t="s">
        <v>21</v>
      </c>
      <c r="B120" s="8" t="s">
        <v>95</v>
      </c>
      <c r="C120" s="21">
        <f t="shared" si="47"/>
        <v>196.4</v>
      </c>
      <c r="D120" s="73"/>
      <c r="E120" s="6"/>
      <c r="F120" s="6"/>
      <c r="G120" s="6"/>
      <c r="H120" s="6"/>
      <c r="I120" s="6"/>
      <c r="J120" s="58">
        <f>SUM(J$96:J119)/$F$94</f>
        <v>100.94553834408055</v>
      </c>
    </row>
    <row r="121" spans="1:10" hidden="1" outlineLevel="1" x14ac:dyDescent="0.25">
      <c r="A121" s="43"/>
      <c r="B121" s="8" t="s">
        <v>95</v>
      </c>
      <c r="C121" s="21">
        <f>$J$94</f>
        <v>196.4</v>
      </c>
      <c r="E121" s="6"/>
      <c r="F121" s="6"/>
      <c r="G121" s="6"/>
      <c r="H121" s="6"/>
      <c r="I121" s="6"/>
      <c r="J121" s="58">
        <f>SUM(J$96:J120)/$F$94</f>
        <v>101.45951766355142</v>
      </c>
    </row>
    <row r="122" spans="1:10" collapsed="1" x14ac:dyDescent="0.25"/>
    <row r="123" spans="1:10" ht="18.75" x14ac:dyDescent="0.3">
      <c r="A123" s="339"/>
      <c r="B123" s="339"/>
      <c r="C123" s="339"/>
      <c r="D123" s="339"/>
      <c r="E123" s="68" t="s">
        <v>54</v>
      </c>
      <c r="F123" s="50">
        <f>J123-H123</f>
        <v>196.4</v>
      </c>
      <c r="G123" s="67" t="s">
        <v>97</v>
      </c>
      <c r="H123" s="38">
        <f>H94</f>
        <v>0</v>
      </c>
      <c r="I123" s="67" t="s">
        <v>98</v>
      </c>
      <c r="J123" s="59">
        <f>J94</f>
        <v>196.4</v>
      </c>
    </row>
    <row r="124" spans="1:10" x14ac:dyDescent="0.25">
      <c r="A124" s="43"/>
      <c r="B124" s="43" t="s">
        <v>7</v>
      </c>
      <c r="C124" s="43" t="s">
        <v>47</v>
      </c>
      <c r="D124" s="43" t="s">
        <v>24</v>
      </c>
      <c r="E124" s="43" t="s">
        <v>49</v>
      </c>
      <c r="F124" s="43" t="s">
        <v>50</v>
      </c>
      <c r="G124" s="43" t="s">
        <v>50</v>
      </c>
      <c r="H124" s="43" t="s">
        <v>51</v>
      </c>
      <c r="I124" s="43" t="s">
        <v>52</v>
      </c>
      <c r="J124" s="16" t="s">
        <v>53</v>
      </c>
    </row>
    <row r="125" spans="1:10" x14ac:dyDescent="0.25">
      <c r="A125" s="43"/>
      <c r="B125" s="8" t="s">
        <v>96</v>
      </c>
      <c r="C125" s="12">
        <f>$H123</f>
        <v>0</v>
      </c>
      <c r="D125" s="12"/>
      <c r="E125" s="327">
        <f>IF(C126=C125,(C126-C125)/2, C126-C125)</f>
        <v>15.4</v>
      </c>
      <c r="F125" s="327">
        <f t="shared" ref="F125" si="48">E125+D125</f>
        <v>15.4</v>
      </c>
      <c r="G125" s="327">
        <f>IF(C126&gt;=J123,D126,0)</f>
        <v>0</v>
      </c>
      <c r="H125" s="13">
        <f>(G125+F125)/2</f>
        <v>7.7</v>
      </c>
      <c r="I125" s="13">
        <f>E125</f>
        <v>15.4</v>
      </c>
      <c r="J125" s="17">
        <f>H125*I125</f>
        <v>118.58000000000001</v>
      </c>
    </row>
    <row r="126" spans="1:10" x14ac:dyDescent="0.25">
      <c r="A126" s="43" t="s">
        <v>99</v>
      </c>
      <c r="B126" s="75" t="s">
        <v>458</v>
      </c>
      <c r="C126" s="75">
        <v>15.4</v>
      </c>
      <c r="D126" s="75">
        <v>0</v>
      </c>
      <c r="E126" s="24">
        <f t="shared" ref="E126:E131" si="49">IF(C127=0,"",(C127-C126)/2)</f>
        <v>6.8999999999999995</v>
      </c>
      <c r="F126" s="24">
        <f>E126+D126</f>
        <v>6.8999999999999995</v>
      </c>
      <c r="G126" s="24">
        <f>E126+D127</f>
        <v>6.8999999999999995</v>
      </c>
      <c r="H126" s="24">
        <f>((G126+F126)/2)/2</f>
        <v>3.4499999999999997</v>
      </c>
      <c r="I126" s="24">
        <f>E126*2</f>
        <v>13.799999999999999</v>
      </c>
      <c r="J126" s="25">
        <f>H126*I126</f>
        <v>47.609999999999992</v>
      </c>
    </row>
    <row r="127" spans="1:10" x14ac:dyDescent="0.25">
      <c r="A127" s="43" t="s">
        <v>99</v>
      </c>
      <c r="B127" s="75" t="s">
        <v>459</v>
      </c>
      <c r="C127" s="75">
        <v>29.2</v>
      </c>
      <c r="D127" s="75">
        <v>0</v>
      </c>
      <c r="E127" s="24">
        <f t="shared" si="49"/>
        <v>10.9</v>
      </c>
      <c r="F127" s="24">
        <f>E127+D127</f>
        <v>10.9</v>
      </c>
      <c r="G127" s="24">
        <f t="shared" ref="G127:G132" si="50">E127+D128</f>
        <v>10.9</v>
      </c>
      <c r="H127" s="24">
        <f t="shared" ref="H127:H132" si="51">((G127+F127)/2)/2</f>
        <v>5.45</v>
      </c>
      <c r="I127" s="24">
        <f t="shared" ref="I127:I132" si="52">E127*2</f>
        <v>21.8</v>
      </c>
      <c r="J127" s="25">
        <f t="shared" ref="J127:J133" si="53">H127*I127</f>
        <v>118.81</v>
      </c>
    </row>
    <row r="128" spans="1:10" x14ac:dyDescent="0.25">
      <c r="A128" s="43" t="s">
        <v>99</v>
      </c>
      <c r="B128" s="75" t="s">
        <v>30</v>
      </c>
      <c r="C128" s="75">
        <v>51</v>
      </c>
      <c r="D128" s="76">
        <v>0</v>
      </c>
      <c r="E128" s="24">
        <f t="shared" si="49"/>
        <v>8.25</v>
      </c>
      <c r="F128" s="24">
        <f>E128+D128</f>
        <v>8.25</v>
      </c>
      <c r="G128" s="24">
        <f t="shared" si="50"/>
        <v>17.149999999999999</v>
      </c>
      <c r="H128" s="24">
        <f t="shared" si="51"/>
        <v>6.35</v>
      </c>
      <c r="I128" s="24">
        <f t="shared" si="52"/>
        <v>16.5</v>
      </c>
      <c r="J128" s="25">
        <f t="shared" si="53"/>
        <v>104.77499999999999</v>
      </c>
    </row>
    <row r="129" spans="1:10" x14ac:dyDescent="0.25">
      <c r="A129" s="43" t="s">
        <v>99</v>
      </c>
      <c r="B129" s="75" t="s">
        <v>460</v>
      </c>
      <c r="C129" s="75">
        <v>67.5</v>
      </c>
      <c r="D129" s="76">
        <v>8.9</v>
      </c>
      <c r="E129" s="24">
        <f t="shared" si="49"/>
        <v>14.100000000000001</v>
      </c>
      <c r="F129" s="24">
        <f>E129+D129</f>
        <v>23</v>
      </c>
      <c r="G129" s="24">
        <f t="shared" si="50"/>
        <v>14.100000000000001</v>
      </c>
      <c r="H129" s="24">
        <f t="shared" si="51"/>
        <v>9.2750000000000004</v>
      </c>
      <c r="I129" s="24">
        <f t="shared" si="52"/>
        <v>28.200000000000003</v>
      </c>
      <c r="J129" s="25">
        <f t="shared" si="53"/>
        <v>261.55500000000006</v>
      </c>
    </row>
    <row r="130" spans="1:10" x14ac:dyDescent="0.25">
      <c r="A130" s="43" t="s">
        <v>99</v>
      </c>
      <c r="B130" s="75" t="s">
        <v>461</v>
      </c>
      <c r="C130" s="75">
        <v>95.7</v>
      </c>
      <c r="D130" s="76">
        <v>0</v>
      </c>
      <c r="E130" s="24">
        <f t="shared" si="49"/>
        <v>13.149999999999999</v>
      </c>
      <c r="F130" s="24">
        <f>E130+D130</f>
        <v>13.149999999999999</v>
      </c>
      <c r="G130" s="24">
        <f t="shared" si="50"/>
        <v>13.149999999999999</v>
      </c>
      <c r="H130" s="24">
        <f t="shared" si="51"/>
        <v>6.5749999999999993</v>
      </c>
      <c r="I130" s="24">
        <f t="shared" si="52"/>
        <v>26.299999999999997</v>
      </c>
      <c r="J130" s="25">
        <f t="shared" si="53"/>
        <v>172.92249999999996</v>
      </c>
    </row>
    <row r="131" spans="1:10" x14ac:dyDescent="0.25">
      <c r="A131" s="43" t="s">
        <v>99</v>
      </c>
      <c r="B131" s="75" t="s">
        <v>38</v>
      </c>
      <c r="C131" s="75">
        <v>122</v>
      </c>
      <c r="D131" s="76">
        <v>0</v>
      </c>
      <c r="E131" s="24">
        <f t="shared" si="49"/>
        <v>37.200000000000003</v>
      </c>
      <c r="F131" s="24">
        <f t="shared" ref="F131:F133" si="54">E131+D131</f>
        <v>37.200000000000003</v>
      </c>
      <c r="G131" s="24">
        <f t="shared" si="50"/>
        <v>43.400000000000006</v>
      </c>
      <c r="H131" s="24">
        <f t="shared" si="51"/>
        <v>20.150000000000002</v>
      </c>
      <c r="I131" s="24">
        <f t="shared" si="52"/>
        <v>74.400000000000006</v>
      </c>
      <c r="J131" s="25">
        <f t="shared" si="53"/>
        <v>1499.1600000000003</v>
      </c>
    </row>
    <row r="132" spans="1:10" x14ac:dyDescent="0.25">
      <c r="A132" s="43" t="s">
        <v>99</v>
      </c>
      <c r="B132" s="75" t="s">
        <v>462</v>
      </c>
      <c r="C132" s="75">
        <v>196.4</v>
      </c>
      <c r="D132" s="76">
        <v>6.2</v>
      </c>
      <c r="E132" s="24">
        <f>IF(C133=0,"",(C133-C132)/2)</f>
        <v>0</v>
      </c>
      <c r="F132" s="24">
        <f t="shared" si="54"/>
        <v>6.2</v>
      </c>
      <c r="G132" s="24">
        <f t="shared" si="50"/>
        <v>15</v>
      </c>
      <c r="H132" s="24">
        <f t="shared" si="51"/>
        <v>5.3</v>
      </c>
      <c r="I132" s="24">
        <f t="shared" si="52"/>
        <v>0</v>
      </c>
      <c r="J132" s="25">
        <f t="shared" si="53"/>
        <v>0</v>
      </c>
    </row>
    <row r="133" spans="1:10" x14ac:dyDescent="0.25">
      <c r="A133" s="43" t="s">
        <v>99</v>
      </c>
      <c r="B133" s="75" t="s">
        <v>26</v>
      </c>
      <c r="C133" s="75">
        <v>196.4</v>
      </c>
      <c r="D133" s="76">
        <v>15</v>
      </c>
      <c r="E133" s="13">
        <f t="shared" ref="E133" si="55">IF(C134=C133,(C134-C133)/2,C134-C133)</f>
        <v>0</v>
      </c>
      <c r="F133" s="13">
        <f t="shared" si="54"/>
        <v>15</v>
      </c>
      <c r="G133" s="13"/>
      <c r="H133" s="13">
        <f t="shared" ref="H133" si="56">(G133+F133)/2</f>
        <v>7.5</v>
      </c>
      <c r="I133" s="13">
        <f t="shared" ref="I133" si="57">E133</f>
        <v>0</v>
      </c>
      <c r="J133" s="17">
        <f t="shared" si="53"/>
        <v>0</v>
      </c>
    </row>
    <row r="134" spans="1:10" x14ac:dyDescent="0.25">
      <c r="A134" s="43" t="s">
        <v>99</v>
      </c>
      <c r="B134" s="8" t="s">
        <v>95</v>
      </c>
      <c r="C134" s="21">
        <f t="shared" ref="C134:C149" si="58">$J$123</f>
        <v>196.4</v>
      </c>
      <c r="D134" s="75"/>
      <c r="E134" s="6"/>
      <c r="F134" s="6"/>
      <c r="G134" s="6"/>
      <c r="H134" s="6"/>
      <c r="I134" s="6"/>
      <c r="J134" s="58">
        <f>SUM(J$125:J133)/$F$123</f>
        <v>11.830002545824849</v>
      </c>
    </row>
    <row r="135" spans="1:10" hidden="1" outlineLevel="1" x14ac:dyDescent="0.25">
      <c r="A135" s="43" t="s">
        <v>99</v>
      </c>
      <c r="B135" s="8" t="s">
        <v>95</v>
      </c>
      <c r="C135" s="21">
        <f t="shared" si="58"/>
        <v>196.4</v>
      </c>
      <c r="D135" s="75"/>
      <c r="E135" s="6"/>
      <c r="F135" s="6"/>
      <c r="G135" s="6"/>
      <c r="H135" s="6"/>
      <c r="I135" s="6"/>
      <c r="J135" s="58">
        <f>SUM(J$125:J134)/$F$123</f>
        <v>11.890236774673244</v>
      </c>
    </row>
    <row r="136" spans="1:10" hidden="1" outlineLevel="1" x14ac:dyDescent="0.25">
      <c r="A136" s="43" t="s">
        <v>99</v>
      </c>
      <c r="B136" s="8" t="s">
        <v>95</v>
      </c>
      <c r="C136" s="21">
        <f t="shared" si="58"/>
        <v>196.4</v>
      </c>
      <c r="D136" s="75"/>
      <c r="E136" s="6"/>
      <c r="F136" s="6"/>
      <c r="G136" s="6"/>
      <c r="H136" s="6"/>
      <c r="I136" s="6"/>
      <c r="J136" s="58">
        <f>SUM(J$125:J135)/$F$123</f>
        <v>11.950777695114553</v>
      </c>
    </row>
    <row r="137" spans="1:10" hidden="1" outlineLevel="1" x14ac:dyDescent="0.25">
      <c r="A137" s="43" t="s">
        <v>99</v>
      </c>
      <c r="B137" s="8" t="s">
        <v>95</v>
      </c>
      <c r="C137" s="21">
        <f t="shared" si="58"/>
        <v>196.4</v>
      </c>
      <c r="D137" s="75"/>
      <c r="E137" s="6"/>
      <c r="F137" s="6"/>
      <c r="G137" s="6"/>
      <c r="H137" s="6"/>
      <c r="I137" s="6"/>
      <c r="J137" s="58">
        <f>SUM(J$125:J136)/$F$123</f>
        <v>12.011626868714933</v>
      </c>
    </row>
    <row r="138" spans="1:10" hidden="1" outlineLevel="1" x14ac:dyDescent="0.25">
      <c r="A138" s="43" t="s">
        <v>99</v>
      </c>
      <c r="B138" s="8" t="s">
        <v>95</v>
      </c>
      <c r="C138" s="21">
        <f t="shared" si="58"/>
        <v>196.4</v>
      </c>
      <c r="D138" s="75"/>
      <c r="E138" s="6"/>
      <c r="F138" s="6"/>
      <c r="G138" s="6"/>
      <c r="H138" s="6"/>
      <c r="I138" s="6"/>
      <c r="J138" s="58">
        <f>SUM(J$125:J137)/$F$123</f>
        <v>12.072785864991484</v>
      </c>
    </row>
    <row r="139" spans="1:10" hidden="1" outlineLevel="1" x14ac:dyDescent="0.25">
      <c r="A139" s="43" t="s">
        <v>99</v>
      </c>
      <c r="B139" s="8" t="s">
        <v>95</v>
      </c>
      <c r="C139" s="21">
        <f t="shared" si="58"/>
        <v>196.4</v>
      </c>
      <c r="D139" s="75"/>
      <c r="E139" s="6"/>
      <c r="F139" s="6"/>
      <c r="G139" s="6"/>
      <c r="H139" s="6"/>
      <c r="I139" s="6"/>
      <c r="J139" s="58">
        <f>SUM(J$125:J138)/$F$123</f>
        <v>12.134256261452744</v>
      </c>
    </row>
    <row r="140" spans="1:10" hidden="1" outlineLevel="1" x14ac:dyDescent="0.25">
      <c r="A140" s="43" t="s">
        <v>99</v>
      </c>
      <c r="B140" s="8" t="s">
        <v>95</v>
      </c>
      <c r="C140" s="21">
        <f t="shared" si="58"/>
        <v>196.4</v>
      </c>
      <c r="D140" s="75"/>
      <c r="E140" s="6"/>
      <c r="F140" s="6"/>
      <c r="G140" s="6"/>
      <c r="H140" s="6"/>
      <c r="I140" s="6"/>
      <c r="J140" s="58">
        <f>SUM(J$125:J139)/$F$123</f>
        <v>12.196039643639368</v>
      </c>
    </row>
    <row r="141" spans="1:10" hidden="1" outlineLevel="1" x14ac:dyDescent="0.25">
      <c r="A141" s="43" t="s">
        <v>99</v>
      </c>
      <c r="B141" s="8" t="s">
        <v>95</v>
      </c>
      <c r="C141" s="21">
        <f t="shared" si="58"/>
        <v>196.4</v>
      </c>
      <c r="D141" s="75"/>
      <c r="E141" s="6"/>
      <c r="F141" s="6"/>
      <c r="G141" s="6"/>
      <c r="H141" s="6"/>
      <c r="I141" s="6"/>
      <c r="J141" s="58">
        <f>SUM(J$125:J140)/$F$123</f>
        <v>12.258137605165027</v>
      </c>
    </row>
    <row r="142" spans="1:10" hidden="1" outlineLevel="1" x14ac:dyDescent="0.25">
      <c r="A142" s="43" t="s">
        <v>99</v>
      </c>
      <c r="B142" s="8" t="s">
        <v>95</v>
      </c>
      <c r="C142" s="21">
        <f t="shared" si="58"/>
        <v>196.4</v>
      </c>
      <c r="D142" s="75"/>
      <c r="E142" s="6"/>
      <c r="F142" s="6"/>
      <c r="G142" s="6"/>
      <c r="H142" s="6"/>
      <c r="I142" s="6"/>
      <c r="J142" s="58">
        <f>SUM(J$125:J141)/$F$123</f>
        <v>12.320551747757516</v>
      </c>
    </row>
    <row r="143" spans="1:10" hidden="1" outlineLevel="1" x14ac:dyDescent="0.25">
      <c r="A143" s="43" t="s">
        <v>99</v>
      </c>
      <c r="B143" s="8" t="s">
        <v>95</v>
      </c>
      <c r="C143" s="21">
        <f t="shared" si="58"/>
        <v>196.4</v>
      </c>
      <c r="D143" s="75"/>
      <c r="E143" s="6"/>
      <c r="F143" s="6"/>
      <c r="G143" s="6"/>
      <c r="H143" s="6"/>
      <c r="I143" s="6"/>
      <c r="J143" s="58">
        <f>SUM(J$125:J142)/$F$123</f>
        <v>12.383283681300069</v>
      </c>
    </row>
    <row r="144" spans="1:10" hidden="1" outlineLevel="1" x14ac:dyDescent="0.25">
      <c r="A144" s="43" t="s">
        <v>99</v>
      </c>
      <c r="B144" s="8" t="s">
        <v>95</v>
      </c>
      <c r="C144" s="21">
        <f t="shared" si="58"/>
        <v>196.4</v>
      </c>
      <c r="D144" s="75"/>
      <c r="E144" s="6"/>
      <c r="F144" s="6"/>
      <c r="G144" s="6"/>
      <c r="H144" s="6"/>
      <c r="I144" s="6"/>
      <c r="J144" s="58">
        <f>SUM(J$125:J143)/$F$123</f>
        <v>12.44633502387288</v>
      </c>
    </row>
    <row r="145" spans="1:10" hidden="1" outlineLevel="1" x14ac:dyDescent="0.25">
      <c r="A145" s="43" t="s">
        <v>99</v>
      </c>
      <c r="B145" s="8" t="s">
        <v>95</v>
      </c>
      <c r="C145" s="21">
        <f t="shared" si="58"/>
        <v>196.4</v>
      </c>
      <c r="D145" s="75"/>
      <c r="E145" s="6"/>
      <c r="F145" s="6"/>
      <c r="G145" s="6"/>
      <c r="H145" s="6"/>
      <c r="I145" s="6"/>
      <c r="J145" s="58">
        <f>SUM(J$125:J144)/$F$123</f>
        <v>12.50970740179484</v>
      </c>
    </row>
    <row r="146" spans="1:10" hidden="1" outlineLevel="1" x14ac:dyDescent="0.25">
      <c r="A146" s="43" t="s">
        <v>99</v>
      </c>
      <c r="B146" s="8" t="s">
        <v>95</v>
      </c>
      <c r="C146" s="21">
        <f t="shared" si="58"/>
        <v>196.4</v>
      </c>
      <c r="D146" s="75"/>
      <c r="E146" s="6"/>
      <c r="F146" s="6"/>
      <c r="G146" s="6"/>
      <c r="H146" s="6"/>
      <c r="I146" s="6"/>
      <c r="J146" s="58">
        <f>SUM(J$125:J145)/$F$123</f>
        <v>12.573402449665487</v>
      </c>
    </row>
    <row r="147" spans="1:10" hidden="1" outlineLevel="1" x14ac:dyDescent="0.25">
      <c r="A147" s="43" t="s">
        <v>99</v>
      </c>
      <c r="B147" s="8" t="s">
        <v>95</v>
      </c>
      <c r="C147" s="21">
        <f t="shared" si="58"/>
        <v>196.4</v>
      </c>
      <c r="D147" s="75"/>
      <c r="E147" s="6"/>
      <c r="F147" s="6"/>
      <c r="G147" s="6"/>
      <c r="H147" s="6"/>
      <c r="I147" s="6"/>
      <c r="J147" s="58">
        <f>SUM(J$125:J146)/$F$123</f>
        <v>12.637421810407163</v>
      </c>
    </row>
    <row r="148" spans="1:10" hidden="1" outlineLevel="1" x14ac:dyDescent="0.25">
      <c r="A148" s="43" t="s">
        <v>99</v>
      </c>
      <c r="B148" s="8" t="s">
        <v>95</v>
      </c>
      <c r="C148" s="21">
        <f t="shared" si="58"/>
        <v>196.4</v>
      </c>
      <c r="D148" s="75"/>
      <c r="E148" s="6"/>
      <c r="F148" s="6"/>
      <c r="G148" s="6"/>
      <c r="H148" s="6"/>
      <c r="I148" s="6"/>
      <c r="J148" s="58">
        <f>SUM(J$125:J147)/$F$123</f>
        <v>12.701767135307403</v>
      </c>
    </row>
    <row r="149" spans="1:10" hidden="1" outlineLevel="1" x14ac:dyDescent="0.25">
      <c r="A149" s="43" t="s">
        <v>99</v>
      </c>
      <c r="B149" s="8" t="s">
        <v>95</v>
      </c>
      <c r="C149" s="21">
        <f t="shared" si="58"/>
        <v>196.4</v>
      </c>
      <c r="D149" s="75"/>
      <c r="E149" s="6"/>
      <c r="F149" s="6"/>
      <c r="G149" s="6"/>
      <c r="H149" s="6"/>
      <c r="I149" s="6"/>
      <c r="J149" s="58">
        <f>SUM(J$125:J148)/$F$123</f>
        <v>12.766440084061514</v>
      </c>
    </row>
    <row r="150" spans="1:10" hidden="1" outlineLevel="1" x14ac:dyDescent="0.25">
      <c r="A150" s="43"/>
      <c r="B150" s="8" t="s">
        <v>95</v>
      </c>
      <c r="C150" s="21">
        <f>$J$123</f>
        <v>196.4</v>
      </c>
      <c r="E150" s="6"/>
      <c r="F150" s="6"/>
      <c r="G150" s="6"/>
      <c r="H150" s="6"/>
      <c r="I150" s="6"/>
      <c r="J150" s="58">
        <f>SUM(J$125:J149)/$F$123</f>
        <v>12.831442324815393</v>
      </c>
    </row>
    <row r="151" spans="1:10" collapsed="1" x14ac:dyDescent="0.25"/>
    <row r="152" spans="1:10" ht="18.75" x14ac:dyDescent="0.3">
      <c r="A152" s="339"/>
      <c r="B152" s="339"/>
      <c r="C152" s="339"/>
      <c r="D152" s="339"/>
      <c r="E152" s="68" t="s">
        <v>54</v>
      </c>
      <c r="F152" s="42">
        <f>J152-H152</f>
        <v>196.4</v>
      </c>
      <c r="G152" s="67" t="s">
        <v>97</v>
      </c>
      <c r="H152" s="38">
        <f>H123</f>
        <v>0</v>
      </c>
      <c r="I152" s="67" t="s">
        <v>98</v>
      </c>
      <c r="J152" s="59">
        <f>J123</f>
        <v>196.4</v>
      </c>
    </row>
    <row r="153" spans="1:10" x14ac:dyDescent="0.25">
      <c r="A153" s="43"/>
      <c r="B153" s="43" t="s">
        <v>7</v>
      </c>
      <c r="C153" s="43" t="s">
        <v>47</v>
      </c>
      <c r="D153" s="43" t="s">
        <v>24</v>
      </c>
      <c r="E153" s="43" t="s">
        <v>49</v>
      </c>
      <c r="F153" s="43" t="s">
        <v>50</v>
      </c>
      <c r="G153" s="43" t="s">
        <v>50</v>
      </c>
      <c r="H153" s="43" t="s">
        <v>51</v>
      </c>
      <c r="I153" s="43" t="s">
        <v>52</v>
      </c>
      <c r="J153" s="16" t="s">
        <v>53</v>
      </c>
    </row>
    <row r="154" spans="1:10" x14ac:dyDescent="0.25">
      <c r="A154" s="43"/>
      <c r="B154" s="8" t="s">
        <v>96</v>
      </c>
      <c r="C154" s="12">
        <f>$H152</f>
        <v>0</v>
      </c>
      <c r="D154" s="12"/>
      <c r="E154" s="327">
        <f>IF(C155=C154,(C155-C154)/2, C155-C154)</f>
        <v>196.4</v>
      </c>
      <c r="F154" s="327">
        <f t="shared" ref="F154:F155" si="59">E154+D154</f>
        <v>196.4</v>
      </c>
      <c r="G154" s="327">
        <f>IF(C155&gt;=J152,D155,0)</f>
        <v>140.1</v>
      </c>
      <c r="H154" s="13">
        <f>(G154+F154)/2</f>
        <v>168.25</v>
      </c>
      <c r="I154" s="13">
        <f>E154</f>
        <v>196.4</v>
      </c>
      <c r="J154" s="17">
        <f>H154*I154</f>
        <v>33044.300000000003</v>
      </c>
    </row>
    <row r="155" spans="1:10" x14ac:dyDescent="0.25">
      <c r="A155" s="43" t="s">
        <v>274</v>
      </c>
      <c r="B155" s="77" t="s">
        <v>291</v>
      </c>
      <c r="C155" s="77">
        <v>196.4</v>
      </c>
      <c r="D155" s="77">
        <v>140.1</v>
      </c>
      <c r="E155" s="327">
        <f t="shared" ref="E155" si="60">IF(C156=C155,(C156-C155)/2,C156-C155)</f>
        <v>0</v>
      </c>
      <c r="F155" s="327">
        <f t="shared" si="59"/>
        <v>140.1</v>
      </c>
      <c r="G155" s="327"/>
      <c r="H155" s="327">
        <f t="shared" ref="H155" si="61">(G155+F155)/2</f>
        <v>70.05</v>
      </c>
      <c r="I155" s="327">
        <f t="shared" ref="I155" si="62">E155</f>
        <v>0</v>
      </c>
      <c r="J155" s="314">
        <f t="shared" ref="J155" si="63">H155*I155</f>
        <v>0</v>
      </c>
    </row>
    <row r="156" spans="1:10" x14ac:dyDescent="0.25">
      <c r="A156" s="43" t="s">
        <v>274</v>
      </c>
      <c r="B156" s="311" t="s">
        <v>95</v>
      </c>
      <c r="C156" s="315">
        <f t="shared" ref="C156:C178" si="64">$J$152</f>
        <v>196.4</v>
      </c>
      <c r="D156" s="306"/>
      <c r="E156" s="309"/>
      <c r="F156" s="309"/>
      <c r="G156" s="309"/>
      <c r="H156" s="309"/>
      <c r="I156" s="309"/>
      <c r="J156" s="322">
        <f>SUM(J$154:J155)/$F$152</f>
        <v>168.25</v>
      </c>
    </row>
    <row r="157" spans="1:10" x14ac:dyDescent="0.25">
      <c r="A157" s="43" t="s">
        <v>274</v>
      </c>
      <c r="B157" s="8" t="s">
        <v>95</v>
      </c>
      <c r="C157" s="21">
        <f t="shared" si="64"/>
        <v>196.4</v>
      </c>
      <c r="D157" s="77"/>
      <c r="E157" s="6"/>
      <c r="F157" s="6"/>
      <c r="G157" s="6"/>
      <c r="H157" s="6"/>
      <c r="I157" s="6"/>
      <c r="J157" s="58">
        <f>SUM(J$154:J156)/$F$152</f>
        <v>169.10667006109981</v>
      </c>
    </row>
    <row r="158" spans="1:10" hidden="1" outlineLevel="1" x14ac:dyDescent="0.25">
      <c r="A158" s="43" t="s">
        <v>274</v>
      </c>
      <c r="B158" s="8" t="s">
        <v>95</v>
      </c>
      <c r="C158" s="21">
        <f t="shared" si="64"/>
        <v>196.4</v>
      </c>
      <c r="D158" s="77"/>
      <c r="E158" s="6"/>
      <c r="F158" s="6"/>
      <c r="G158" s="6"/>
      <c r="H158" s="6"/>
      <c r="I158" s="6"/>
      <c r="J158" s="58">
        <f>SUM(J$154:J157)/$F$152</f>
        <v>169.96770198605446</v>
      </c>
    </row>
    <row r="159" spans="1:10" hidden="1" outlineLevel="1" x14ac:dyDescent="0.25">
      <c r="A159" s="43" t="s">
        <v>274</v>
      </c>
      <c r="B159" s="8" t="s">
        <v>95</v>
      </c>
      <c r="C159" s="21">
        <f t="shared" si="64"/>
        <v>196.4</v>
      </c>
      <c r="D159" s="77"/>
      <c r="E159" s="6"/>
      <c r="F159" s="6"/>
      <c r="G159" s="6"/>
      <c r="H159" s="6"/>
      <c r="I159" s="6"/>
      <c r="J159" s="58">
        <f>SUM(J$154:J158)/$F$152</f>
        <v>170.83311798394681</v>
      </c>
    </row>
    <row r="160" spans="1:10" hidden="1" outlineLevel="1" x14ac:dyDescent="0.25">
      <c r="A160" s="43" t="s">
        <v>274</v>
      </c>
      <c r="B160" s="8" t="s">
        <v>95</v>
      </c>
      <c r="C160" s="21">
        <f t="shared" si="64"/>
        <v>196.4</v>
      </c>
      <c r="D160" s="77"/>
      <c r="E160" s="6"/>
      <c r="F160" s="6"/>
      <c r="G160" s="6"/>
      <c r="H160" s="6"/>
      <c r="I160" s="6"/>
      <c r="J160" s="58">
        <f>SUM(J$154:J159)/$F$152</f>
        <v>171.7029403769404</v>
      </c>
    </row>
    <row r="161" spans="1:10" hidden="1" outlineLevel="1" x14ac:dyDescent="0.25">
      <c r="A161" s="43" t="s">
        <v>274</v>
      </c>
      <c r="B161" s="8" t="s">
        <v>95</v>
      </c>
      <c r="C161" s="21">
        <f t="shared" si="64"/>
        <v>196.4</v>
      </c>
      <c r="D161" s="77"/>
      <c r="E161" s="6"/>
      <c r="F161" s="6"/>
      <c r="G161" s="6"/>
      <c r="H161" s="6"/>
      <c r="I161" s="6"/>
      <c r="J161" s="58">
        <f>SUM(J$154:J160)/$F$152</f>
        <v>172.5771916008556</v>
      </c>
    </row>
    <row r="162" spans="1:10" hidden="1" outlineLevel="1" x14ac:dyDescent="0.25">
      <c r="A162" s="43" t="s">
        <v>274</v>
      </c>
      <c r="B162" s="8" t="s">
        <v>95</v>
      </c>
      <c r="C162" s="21">
        <f t="shared" si="64"/>
        <v>196.4</v>
      </c>
      <c r="D162" s="77"/>
      <c r="E162" s="6"/>
      <c r="F162" s="6"/>
      <c r="G162" s="6"/>
      <c r="H162" s="6"/>
      <c r="I162" s="6"/>
      <c r="J162" s="58">
        <f>SUM(J$154:J161)/$F$152</f>
        <v>173.45589420574791</v>
      </c>
    </row>
    <row r="163" spans="1:10" hidden="1" outlineLevel="1" x14ac:dyDescent="0.25">
      <c r="A163" s="43" t="s">
        <v>274</v>
      </c>
      <c r="B163" s="8" t="s">
        <v>95</v>
      </c>
      <c r="C163" s="21">
        <f t="shared" si="64"/>
        <v>196.4</v>
      </c>
      <c r="D163" s="77"/>
      <c r="E163" s="6"/>
      <c r="F163" s="6"/>
      <c r="G163" s="6"/>
      <c r="H163" s="6"/>
      <c r="I163" s="6"/>
      <c r="J163" s="58">
        <f>SUM(J$154:J162)/$F$152</f>
        <v>174.33907085649003</v>
      </c>
    </row>
    <row r="164" spans="1:10" hidden="1" outlineLevel="1" x14ac:dyDescent="0.25">
      <c r="A164" s="43" t="s">
        <v>274</v>
      </c>
      <c r="B164" s="8" t="s">
        <v>95</v>
      </c>
      <c r="C164" s="21">
        <f t="shared" si="64"/>
        <v>196.4</v>
      </c>
      <c r="D164" s="77"/>
      <c r="E164" s="6"/>
      <c r="F164" s="6"/>
      <c r="G164" s="6"/>
      <c r="H164" s="6"/>
      <c r="I164" s="6"/>
      <c r="J164" s="58">
        <f>SUM(J$154:J163)/$F$152</f>
        <v>175.22674433335607</v>
      </c>
    </row>
    <row r="165" spans="1:10" hidden="1" outlineLevel="1" x14ac:dyDescent="0.25">
      <c r="A165" s="43" t="s">
        <v>274</v>
      </c>
      <c r="B165" s="8" t="s">
        <v>95</v>
      </c>
      <c r="C165" s="21">
        <f t="shared" si="64"/>
        <v>196.4</v>
      </c>
      <c r="D165" s="77"/>
      <c r="E165" s="6"/>
      <c r="F165" s="6"/>
      <c r="G165" s="6"/>
      <c r="H165" s="6"/>
      <c r="I165" s="6"/>
      <c r="J165" s="58">
        <f>SUM(J$154:J164)/$F$152</f>
        <v>176.11893753260941</v>
      </c>
    </row>
    <row r="166" spans="1:10" hidden="1" outlineLevel="1" x14ac:dyDescent="0.25">
      <c r="A166" s="43" t="s">
        <v>274</v>
      </c>
      <c r="B166" s="8" t="s">
        <v>95</v>
      </c>
      <c r="C166" s="21">
        <f t="shared" si="64"/>
        <v>196.4</v>
      </c>
      <c r="D166" s="77"/>
      <c r="E166" s="6"/>
      <c r="F166" s="6"/>
      <c r="G166" s="6"/>
      <c r="H166" s="6"/>
      <c r="I166" s="6"/>
      <c r="J166" s="58">
        <f>SUM(J$154:J165)/$F$152</f>
        <v>177.01567346709314</v>
      </c>
    </row>
    <row r="167" spans="1:10" hidden="1" outlineLevel="1" x14ac:dyDescent="0.25">
      <c r="A167" s="43" t="s">
        <v>274</v>
      </c>
      <c r="B167" s="8" t="s">
        <v>95</v>
      </c>
      <c r="C167" s="21">
        <f t="shared" si="64"/>
        <v>196.4</v>
      </c>
      <c r="D167" s="77"/>
      <c r="E167" s="6"/>
      <c r="F167" s="6"/>
      <c r="G167" s="6"/>
      <c r="H167" s="6"/>
      <c r="I167" s="6"/>
      <c r="J167" s="58">
        <f>SUM(J$154:J166)/$F$152</f>
        <v>177.91697526682375</v>
      </c>
    </row>
    <row r="168" spans="1:10" hidden="1" outlineLevel="1" x14ac:dyDescent="0.25">
      <c r="A168" s="43" t="s">
        <v>274</v>
      </c>
      <c r="B168" s="8" t="s">
        <v>95</v>
      </c>
      <c r="C168" s="21">
        <f t="shared" si="64"/>
        <v>196.4</v>
      </c>
      <c r="D168" s="77"/>
      <c r="E168" s="6"/>
      <c r="F168" s="6"/>
      <c r="G168" s="6"/>
      <c r="H168" s="6"/>
      <c r="I168" s="6"/>
      <c r="J168" s="58">
        <f>SUM(J$154:J167)/$F$152</f>
        <v>178.82286617958763</v>
      </c>
    </row>
    <row r="169" spans="1:10" hidden="1" outlineLevel="1" x14ac:dyDescent="0.25">
      <c r="A169" s="43" t="s">
        <v>274</v>
      </c>
      <c r="B169" s="8" t="s">
        <v>95</v>
      </c>
      <c r="C169" s="21">
        <f t="shared" si="64"/>
        <v>196.4</v>
      </c>
      <c r="D169" s="77"/>
      <c r="E169" s="6"/>
      <c r="F169" s="6"/>
      <c r="G169" s="6"/>
      <c r="H169" s="6"/>
      <c r="I169" s="6"/>
      <c r="J169" s="58">
        <f>SUM(J$154:J168)/$F$152</f>
        <v>179.73336957154072</v>
      </c>
    </row>
    <row r="170" spans="1:10" hidden="1" outlineLevel="1" x14ac:dyDescent="0.25">
      <c r="A170" s="43" t="s">
        <v>274</v>
      </c>
      <c r="B170" s="8" t="s">
        <v>95</v>
      </c>
      <c r="C170" s="21">
        <f t="shared" si="64"/>
        <v>196.4</v>
      </c>
      <c r="D170" s="77"/>
      <c r="E170" s="6"/>
      <c r="F170" s="6"/>
      <c r="G170" s="6"/>
      <c r="H170" s="6"/>
      <c r="I170" s="6"/>
      <c r="J170" s="58">
        <f>SUM(J$154:J169)/$F$152</f>
        <v>180.64850892781132</v>
      </c>
    </row>
    <row r="171" spans="1:10" hidden="1" outlineLevel="1" x14ac:dyDescent="0.25">
      <c r="A171" s="43" t="s">
        <v>274</v>
      </c>
      <c r="B171" s="8" t="s">
        <v>95</v>
      </c>
      <c r="C171" s="21">
        <f t="shared" si="64"/>
        <v>196.4</v>
      </c>
      <c r="D171" s="77"/>
      <c r="E171" s="6"/>
      <c r="F171" s="6"/>
      <c r="G171" s="6"/>
      <c r="H171" s="6"/>
      <c r="I171" s="6"/>
      <c r="J171" s="58">
        <f>SUM(J$154:J170)/$F$152</f>
        <v>181.56830785310569</v>
      </c>
    </row>
    <row r="172" spans="1:10" hidden="1" outlineLevel="1" x14ac:dyDescent="0.25">
      <c r="A172" s="43" t="s">
        <v>274</v>
      </c>
      <c r="B172" s="8" t="s">
        <v>95</v>
      </c>
      <c r="C172" s="21">
        <f t="shared" si="64"/>
        <v>196.4</v>
      </c>
      <c r="D172" s="77"/>
      <c r="E172" s="6"/>
      <c r="F172" s="6"/>
      <c r="G172" s="6"/>
      <c r="H172" s="6"/>
      <c r="I172" s="6"/>
      <c r="J172" s="58">
        <f>SUM(J$154:J171)/$F$152</f>
        <v>182.49279007231704</v>
      </c>
    </row>
    <row r="173" spans="1:10" hidden="1" outlineLevel="1" x14ac:dyDescent="0.25">
      <c r="A173" s="43" t="s">
        <v>274</v>
      </c>
      <c r="B173" s="8" t="s">
        <v>95</v>
      </c>
      <c r="C173" s="21">
        <f t="shared" si="64"/>
        <v>196.4</v>
      </c>
      <c r="D173" s="77"/>
      <c r="E173" s="6"/>
      <c r="F173" s="6"/>
      <c r="G173" s="6"/>
      <c r="H173" s="6"/>
      <c r="I173" s="6"/>
      <c r="J173" s="58">
        <f>SUM(J$154:J172)/$F$152</f>
        <v>183.4219794311374</v>
      </c>
    </row>
    <row r="174" spans="1:10" hidden="1" outlineLevel="1" x14ac:dyDescent="0.25">
      <c r="A174" s="43" t="s">
        <v>274</v>
      </c>
      <c r="B174" s="8" t="s">
        <v>95</v>
      </c>
      <c r="C174" s="21">
        <f t="shared" si="64"/>
        <v>196.4</v>
      </c>
      <c r="D174" s="77"/>
      <c r="E174" s="6"/>
      <c r="F174" s="6"/>
      <c r="G174" s="6"/>
      <c r="H174" s="6"/>
      <c r="I174" s="6"/>
      <c r="J174" s="58">
        <f>SUM(J$154:J173)/$F$152</f>
        <v>184.3558998966727</v>
      </c>
    </row>
    <row r="175" spans="1:10" hidden="1" outlineLevel="1" x14ac:dyDescent="0.25">
      <c r="A175" s="43" t="s">
        <v>274</v>
      </c>
      <c r="B175" s="8" t="s">
        <v>95</v>
      </c>
      <c r="C175" s="21">
        <f t="shared" si="64"/>
        <v>196.4</v>
      </c>
      <c r="D175" s="77"/>
      <c r="E175" s="6"/>
      <c r="F175" s="6"/>
      <c r="G175" s="6"/>
      <c r="H175" s="6"/>
      <c r="I175" s="6"/>
      <c r="J175" s="58">
        <f>SUM(J$154:J174)/$F$152</f>
        <v>185.29457555806104</v>
      </c>
    </row>
    <row r="176" spans="1:10" hidden="1" outlineLevel="1" x14ac:dyDescent="0.25">
      <c r="A176" s="43" t="s">
        <v>274</v>
      </c>
      <c r="B176" s="8" t="s">
        <v>95</v>
      </c>
      <c r="C176" s="21">
        <f t="shared" si="64"/>
        <v>196.4</v>
      </c>
      <c r="D176" s="77"/>
      <c r="E176" s="6"/>
      <c r="F176" s="6"/>
      <c r="G176" s="6"/>
      <c r="H176" s="6"/>
      <c r="I176" s="6"/>
      <c r="J176" s="58">
        <f>SUM(J$154:J175)/$F$152</f>
        <v>186.23803062709393</v>
      </c>
    </row>
    <row r="177" spans="1:10" hidden="1" outlineLevel="1" x14ac:dyDescent="0.25">
      <c r="A177" s="43" t="s">
        <v>274</v>
      </c>
      <c r="B177" s="8" t="s">
        <v>95</v>
      </c>
      <c r="C177" s="21">
        <f t="shared" si="64"/>
        <v>196.4</v>
      </c>
      <c r="D177" s="77"/>
      <c r="E177" s="6"/>
      <c r="F177" s="6"/>
      <c r="G177" s="6"/>
      <c r="H177" s="6"/>
      <c r="I177" s="6"/>
      <c r="J177" s="58">
        <f>SUM(J$154:J176)/$F$152</f>
        <v>187.18628943884084</v>
      </c>
    </row>
    <row r="178" spans="1:10" hidden="1" outlineLevel="1" x14ac:dyDescent="0.25">
      <c r="A178" s="43" t="s">
        <v>274</v>
      </c>
      <c r="B178" s="8" t="s">
        <v>95</v>
      </c>
      <c r="C178" s="21">
        <f t="shared" si="64"/>
        <v>196.4</v>
      </c>
      <c r="D178" s="77"/>
      <c r="E178" s="6"/>
      <c r="F178" s="6"/>
      <c r="G178" s="6"/>
      <c r="H178" s="6"/>
      <c r="I178" s="6"/>
      <c r="J178" s="58">
        <f>SUM(J$154:J177)/$F$152</f>
        <v>188.13937645227688</v>
      </c>
    </row>
    <row r="179" spans="1:10" hidden="1" outlineLevel="1" x14ac:dyDescent="0.25">
      <c r="A179" s="43"/>
      <c r="B179" s="8" t="s">
        <v>95</v>
      </c>
      <c r="C179" s="21">
        <f>$J$152</f>
        <v>196.4</v>
      </c>
      <c r="E179" s="6"/>
      <c r="F179" s="6"/>
      <c r="G179" s="6"/>
      <c r="H179" s="6"/>
      <c r="I179" s="6"/>
      <c r="J179" s="58">
        <f>SUM(J$154:J178)/$F$152</f>
        <v>189.09731625091374</v>
      </c>
    </row>
    <row r="180" spans="1:10" collapsed="1" x14ac:dyDescent="0.25"/>
  </sheetData>
  <mergeCells count="6">
    <mergeCell ref="A152:D152"/>
    <mergeCell ref="A7:D7"/>
    <mergeCell ref="A36:D36"/>
    <mergeCell ref="A65:D65"/>
    <mergeCell ref="A94:D94"/>
    <mergeCell ref="A123:D123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80"/>
  <sheetViews>
    <sheetView zoomScale="85" zoomScaleNormal="85" workbookViewId="0">
      <pane ySplit="3" topLeftCell="A4" activePane="bottomLeft" state="frozen"/>
      <selection activeCell="F196" sqref="F196"/>
      <selection pane="bottomLeft" activeCell="F196" sqref="F196"/>
    </sheetView>
  </sheetViews>
  <sheetFormatPr defaultRowHeight="15" outlineLevelRow="1" x14ac:dyDescent="0.25"/>
  <cols>
    <col min="1" max="1" width="17.7109375" style="171" bestFit="1" customWidth="1"/>
    <col min="2" max="2" width="28.5703125" style="171" bestFit="1" customWidth="1"/>
    <col min="3" max="3" width="9.42578125" style="171" bestFit="1" customWidth="1"/>
    <col min="4" max="4" width="9.5703125" style="171" bestFit="1" customWidth="1"/>
    <col min="5" max="5" width="22.5703125" style="171" bestFit="1" customWidth="1"/>
    <col min="6" max="7" width="22.42578125" style="171" bestFit="1" customWidth="1"/>
    <col min="8" max="8" width="15.85546875" style="171" bestFit="1" customWidth="1"/>
    <col min="9" max="9" width="11.42578125" style="171" bestFit="1" customWidth="1"/>
    <col min="10" max="10" width="20.85546875" style="171" bestFit="1" customWidth="1"/>
    <col min="11" max="16384" width="9.140625" style="171"/>
  </cols>
  <sheetData>
    <row r="1" spans="1:10" x14ac:dyDescent="0.25">
      <c r="A1" s="175"/>
      <c r="B1" s="171">
        <v>1</v>
      </c>
      <c r="C1" s="171">
        <v>2</v>
      </c>
      <c r="D1" s="171">
        <v>3</v>
      </c>
      <c r="E1" s="171">
        <v>6</v>
      </c>
      <c r="F1" s="171">
        <v>5</v>
      </c>
      <c r="G1" s="171">
        <v>8</v>
      </c>
      <c r="J1" s="15"/>
    </row>
    <row r="2" spans="1:10" s="175" customFormat="1" x14ac:dyDescent="0.25">
      <c r="A2" s="30" t="s">
        <v>216</v>
      </c>
      <c r="B2" s="30" t="s">
        <v>29</v>
      </c>
      <c r="C2" s="30" t="s">
        <v>151</v>
      </c>
      <c r="D2" s="30" t="s">
        <v>16</v>
      </c>
      <c r="E2" s="30" t="s">
        <v>21</v>
      </c>
      <c r="F2" s="30" t="s">
        <v>61</v>
      </c>
      <c r="G2" s="30" t="s">
        <v>274</v>
      </c>
      <c r="J2" s="19"/>
    </row>
    <row r="3" spans="1:10" x14ac:dyDescent="0.25">
      <c r="A3" s="175"/>
      <c r="B3" s="15">
        <f>J25</f>
        <v>14.162390474050772</v>
      </c>
      <c r="C3" s="15">
        <f>J49</f>
        <v>19.314816895079755</v>
      </c>
      <c r="D3" s="15">
        <f>J70</f>
        <v>164.11723208267802</v>
      </c>
      <c r="E3" s="15">
        <f>J99</f>
        <v>185.54322624129406</v>
      </c>
      <c r="F3" s="15">
        <f>J140</f>
        <v>14.243872163558747</v>
      </c>
      <c r="G3" s="15">
        <f>J157</f>
        <v>117.22895416760279</v>
      </c>
      <c r="H3" s="15"/>
      <c r="J3" s="15"/>
    </row>
    <row r="4" spans="1:10" x14ac:dyDescent="0.25">
      <c r="A4" s="175"/>
      <c r="B4" s="32"/>
      <c r="C4" s="15"/>
      <c r="D4" s="15"/>
      <c r="E4" s="15"/>
      <c r="F4" s="15"/>
      <c r="G4" s="15"/>
      <c r="H4" s="15"/>
      <c r="J4" s="15"/>
    </row>
    <row r="5" spans="1:10" x14ac:dyDescent="0.25">
      <c r="A5" s="175"/>
      <c r="B5" s="175"/>
      <c r="J5" s="15"/>
    </row>
    <row r="6" spans="1:10" x14ac:dyDescent="0.25">
      <c r="A6" s="175"/>
      <c r="B6" s="175"/>
      <c r="J6" s="15"/>
    </row>
    <row r="7" spans="1:10" ht="18.75" x14ac:dyDescent="0.3">
      <c r="A7" s="339" t="s">
        <v>328</v>
      </c>
      <c r="B7" s="339"/>
      <c r="C7" s="339"/>
      <c r="D7" s="339"/>
      <c r="E7" s="175" t="s">
        <v>54</v>
      </c>
      <c r="F7" s="173">
        <f>J7-H7</f>
        <v>445.1</v>
      </c>
      <c r="G7" s="171" t="s">
        <v>97</v>
      </c>
      <c r="H7" s="169">
        <v>0</v>
      </c>
      <c r="I7" s="171" t="s">
        <v>98</v>
      </c>
      <c r="J7" s="23">
        <v>445.1</v>
      </c>
    </row>
    <row r="8" spans="1:10" x14ac:dyDescent="0.25">
      <c r="A8" s="174"/>
      <c r="B8" s="174" t="s">
        <v>7</v>
      </c>
      <c r="C8" s="174" t="s">
        <v>47</v>
      </c>
      <c r="D8" s="174" t="s">
        <v>24</v>
      </c>
      <c r="E8" s="174" t="s">
        <v>49</v>
      </c>
      <c r="F8" s="174" t="s">
        <v>50</v>
      </c>
      <c r="G8" s="174" t="s">
        <v>50</v>
      </c>
      <c r="H8" s="174" t="s">
        <v>51</v>
      </c>
      <c r="I8" s="174" t="s">
        <v>52</v>
      </c>
      <c r="J8" s="16" t="s">
        <v>53</v>
      </c>
    </row>
    <row r="9" spans="1:10" x14ac:dyDescent="0.25">
      <c r="A9" s="174"/>
      <c r="B9" s="8" t="s">
        <v>96</v>
      </c>
      <c r="C9" s="12">
        <f>$H7</f>
        <v>0</v>
      </c>
      <c r="D9" s="12"/>
      <c r="E9" s="327">
        <f>IF(C10=C9,(C10-C9)/2, C10-C9)</f>
        <v>68.400000000000006</v>
      </c>
      <c r="F9" s="327">
        <f t="shared" ref="F9" si="0">E9+D9</f>
        <v>68.400000000000006</v>
      </c>
      <c r="G9" s="327">
        <f>IF(C10&gt;=J7,D10,0)</f>
        <v>0</v>
      </c>
      <c r="H9" s="13">
        <f>(G9+F9)/2</f>
        <v>34.200000000000003</v>
      </c>
      <c r="I9" s="13">
        <f>E9</f>
        <v>68.400000000000006</v>
      </c>
      <c r="J9" s="17">
        <f>H9*I9</f>
        <v>2339.2800000000002</v>
      </c>
    </row>
    <row r="10" spans="1:10" x14ac:dyDescent="0.25">
      <c r="A10" s="174" t="s">
        <v>29</v>
      </c>
      <c r="B10" s="302" t="s">
        <v>220</v>
      </c>
      <c r="C10" s="229">
        <v>68.400000000000006</v>
      </c>
      <c r="D10" s="229">
        <v>0</v>
      </c>
      <c r="E10" s="24">
        <f>IF(C11=0,"",(C11-C10)/2)</f>
        <v>19.549999999999997</v>
      </c>
      <c r="F10" s="24">
        <f>E10+D10</f>
        <v>19.549999999999997</v>
      </c>
      <c r="G10" s="24">
        <f>E10+D11</f>
        <v>19.549999999999997</v>
      </c>
      <c r="H10" s="24">
        <f>((G10+F10)/2)/2</f>
        <v>9.7749999999999986</v>
      </c>
      <c r="I10" s="24">
        <f>E10*2</f>
        <v>39.099999999999994</v>
      </c>
      <c r="J10" s="25">
        <f>H10*I10</f>
        <v>382.20249999999987</v>
      </c>
    </row>
    <row r="11" spans="1:10" x14ac:dyDescent="0.25">
      <c r="A11" s="174" t="s">
        <v>29</v>
      </c>
      <c r="B11" s="302" t="s">
        <v>599</v>
      </c>
      <c r="C11" s="302">
        <v>107.5</v>
      </c>
      <c r="D11" s="302">
        <v>0</v>
      </c>
      <c r="E11" s="24">
        <f t="shared" ref="E11:E15" si="1">IF(C12=0,"",(C12-C11)/2)</f>
        <v>8.7000000000000028</v>
      </c>
      <c r="F11" s="24">
        <f>E11+D11</f>
        <v>8.7000000000000028</v>
      </c>
      <c r="G11" s="24">
        <f t="shared" ref="G11:G21" si="2">E11+D12</f>
        <v>8.7000000000000028</v>
      </c>
      <c r="H11" s="24">
        <f t="shared" ref="H11:H21" si="3">((G11+F11)/2)/2</f>
        <v>4.3500000000000014</v>
      </c>
      <c r="I11" s="24">
        <f t="shared" ref="I11:I21" si="4">E11*2</f>
        <v>17.400000000000006</v>
      </c>
      <c r="J11" s="25">
        <f t="shared" ref="J11:J21" si="5">H11*I11</f>
        <v>75.690000000000055</v>
      </c>
    </row>
    <row r="12" spans="1:10" x14ac:dyDescent="0.25">
      <c r="A12" s="174" t="s">
        <v>29</v>
      </c>
      <c r="B12" s="302" t="s">
        <v>600</v>
      </c>
      <c r="C12" s="302">
        <v>124.9</v>
      </c>
      <c r="D12" s="302">
        <v>0</v>
      </c>
      <c r="E12" s="24">
        <f t="shared" si="1"/>
        <v>8.75</v>
      </c>
      <c r="F12" s="24">
        <f>E12+D12</f>
        <v>8.75</v>
      </c>
      <c r="G12" s="24">
        <f t="shared" si="2"/>
        <v>19.05</v>
      </c>
      <c r="H12" s="24">
        <f t="shared" si="3"/>
        <v>6.95</v>
      </c>
      <c r="I12" s="24">
        <f t="shared" si="4"/>
        <v>17.5</v>
      </c>
      <c r="J12" s="25">
        <f t="shared" si="5"/>
        <v>121.625</v>
      </c>
    </row>
    <row r="13" spans="1:10" x14ac:dyDescent="0.25">
      <c r="A13" s="174" t="s">
        <v>29</v>
      </c>
      <c r="B13" s="301" t="s">
        <v>607</v>
      </c>
      <c r="C13" s="302">
        <v>142.4</v>
      </c>
      <c r="D13" s="302">
        <v>10.3</v>
      </c>
      <c r="E13" s="24">
        <f t="shared" si="1"/>
        <v>17.049999999999997</v>
      </c>
      <c r="F13" s="24">
        <f>E13+D13</f>
        <v>27.349999999999998</v>
      </c>
      <c r="G13" s="24">
        <f t="shared" si="2"/>
        <v>17.049999999999997</v>
      </c>
      <c r="H13" s="24">
        <f t="shared" si="3"/>
        <v>11.099999999999998</v>
      </c>
      <c r="I13" s="24">
        <f t="shared" si="4"/>
        <v>34.099999999999994</v>
      </c>
      <c r="J13" s="25">
        <f t="shared" si="5"/>
        <v>378.50999999999988</v>
      </c>
    </row>
    <row r="14" spans="1:10" x14ac:dyDescent="0.25">
      <c r="A14" s="174" t="s">
        <v>29</v>
      </c>
      <c r="B14" s="302" t="s">
        <v>601</v>
      </c>
      <c r="C14" s="302">
        <v>176.5</v>
      </c>
      <c r="D14" s="302">
        <v>0</v>
      </c>
      <c r="E14" s="24">
        <f t="shared" si="1"/>
        <v>11.900000000000006</v>
      </c>
      <c r="F14" s="24">
        <f>E14+D14</f>
        <v>11.900000000000006</v>
      </c>
      <c r="G14" s="24">
        <f t="shared" si="2"/>
        <v>11.900000000000006</v>
      </c>
      <c r="H14" s="24">
        <f t="shared" si="3"/>
        <v>5.9500000000000028</v>
      </c>
      <c r="I14" s="24">
        <f t="shared" si="4"/>
        <v>23.800000000000011</v>
      </c>
      <c r="J14" s="25">
        <f t="shared" si="5"/>
        <v>141.61000000000013</v>
      </c>
    </row>
    <row r="15" spans="1:10" x14ac:dyDescent="0.25">
      <c r="A15" s="174" t="s">
        <v>29</v>
      </c>
      <c r="B15" s="301" t="s">
        <v>219</v>
      </c>
      <c r="C15" s="302">
        <v>200.3</v>
      </c>
      <c r="D15" s="302">
        <v>0</v>
      </c>
      <c r="E15" s="24">
        <f t="shared" si="1"/>
        <v>21.449999999999989</v>
      </c>
      <c r="F15" s="24">
        <f t="shared" ref="F15:F21" si="6">E15+D15</f>
        <v>21.449999999999989</v>
      </c>
      <c r="G15" s="24">
        <f t="shared" si="2"/>
        <v>21.449999999999989</v>
      </c>
      <c r="H15" s="24">
        <f t="shared" si="3"/>
        <v>10.724999999999994</v>
      </c>
      <c r="I15" s="24">
        <f t="shared" si="4"/>
        <v>42.899999999999977</v>
      </c>
      <c r="J15" s="25">
        <f t="shared" si="5"/>
        <v>460.10249999999951</v>
      </c>
    </row>
    <row r="16" spans="1:10" x14ac:dyDescent="0.25">
      <c r="A16" s="174" t="s">
        <v>29</v>
      </c>
      <c r="B16" s="301" t="s">
        <v>700</v>
      </c>
      <c r="C16" s="302">
        <v>243.2</v>
      </c>
      <c r="D16" s="302">
        <v>0</v>
      </c>
      <c r="E16" s="24">
        <f>IF(C17=0,"",(C17-C16)/2)</f>
        <v>11.099999999999994</v>
      </c>
      <c r="F16" s="24">
        <f t="shared" si="6"/>
        <v>11.099999999999994</v>
      </c>
      <c r="G16" s="24">
        <f t="shared" si="2"/>
        <v>16.099999999999994</v>
      </c>
      <c r="H16" s="24">
        <f t="shared" si="3"/>
        <v>6.7999999999999972</v>
      </c>
      <c r="I16" s="24">
        <f t="shared" si="4"/>
        <v>22.199999999999989</v>
      </c>
      <c r="J16" s="25">
        <f t="shared" si="5"/>
        <v>150.95999999999987</v>
      </c>
    </row>
    <row r="17" spans="1:10" x14ac:dyDescent="0.25">
      <c r="A17" s="174" t="s">
        <v>29</v>
      </c>
      <c r="B17" s="184" t="s">
        <v>221</v>
      </c>
      <c r="C17" s="301">
        <v>265.39999999999998</v>
      </c>
      <c r="D17" s="302">
        <v>5</v>
      </c>
      <c r="E17" s="24">
        <f t="shared" ref="E17:E21" si="7">IF(C18=0,"",(C18-C17)/2)</f>
        <v>5.1000000000000227</v>
      </c>
      <c r="F17" s="24">
        <f t="shared" si="6"/>
        <v>10.100000000000023</v>
      </c>
      <c r="G17" s="24">
        <f t="shared" si="2"/>
        <v>15.700000000000022</v>
      </c>
      <c r="H17" s="24">
        <f t="shared" si="3"/>
        <v>6.4500000000000117</v>
      </c>
      <c r="I17" s="24">
        <f t="shared" si="4"/>
        <v>10.200000000000045</v>
      </c>
      <c r="J17" s="25">
        <f t="shared" si="5"/>
        <v>65.790000000000418</v>
      </c>
    </row>
    <row r="18" spans="1:10" x14ac:dyDescent="0.25">
      <c r="A18" s="174" t="s">
        <v>29</v>
      </c>
      <c r="B18" s="301" t="s">
        <v>609</v>
      </c>
      <c r="C18" s="302">
        <v>275.60000000000002</v>
      </c>
      <c r="D18" s="302">
        <v>10.6</v>
      </c>
      <c r="E18" s="24">
        <f>IF(C19=0,"",(C19-C18)/2)</f>
        <v>4.6999999999999886</v>
      </c>
      <c r="F18" s="24">
        <f t="shared" si="6"/>
        <v>15.299999999999988</v>
      </c>
      <c r="G18" s="24">
        <f>E18+D19</f>
        <v>9.6999999999999886</v>
      </c>
      <c r="H18" s="24">
        <f t="shared" si="3"/>
        <v>6.2499999999999947</v>
      </c>
      <c r="I18" s="24">
        <f t="shared" si="4"/>
        <v>9.3999999999999773</v>
      </c>
      <c r="J18" s="25">
        <f t="shared" si="5"/>
        <v>58.749999999999808</v>
      </c>
    </row>
    <row r="19" spans="1:10" x14ac:dyDescent="0.25">
      <c r="A19" s="174" t="s">
        <v>29</v>
      </c>
      <c r="B19" s="184" t="s">
        <v>221</v>
      </c>
      <c r="C19" s="301">
        <v>285</v>
      </c>
      <c r="D19" s="302">
        <v>5</v>
      </c>
      <c r="E19" s="24">
        <f t="shared" si="7"/>
        <v>9.5</v>
      </c>
      <c r="F19" s="24">
        <f t="shared" si="6"/>
        <v>14.5</v>
      </c>
      <c r="G19" s="24">
        <f t="shared" si="2"/>
        <v>9.5</v>
      </c>
      <c r="H19" s="24">
        <f t="shared" si="3"/>
        <v>6</v>
      </c>
      <c r="I19" s="24">
        <f t="shared" si="4"/>
        <v>19</v>
      </c>
      <c r="J19" s="25">
        <f t="shared" si="5"/>
        <v>114</v>
      </c>
    </row>
    <row r="20" spans="1:10" x14ac:dyDescent="0.25">
      <c r="A20" s="174" t="s">
        <v>29</v>
      </c>
      <c r="B20" s="302" t="s">
        <v>602</v>
      </c>
      <c r="C20" s="302">
        <v>304</v>
      </c>
      <c r="D20" s="302">
        <v>0</v>
      </c>
      <c r="E20" s="24">
        <f t="shared" si="7"/>
        <v>8.0500000000000114</v>
      </c>
      <c r="F20" s="24">
        <f t="shared" si="6"/>
        <v>8.0500000000000114</v>
      </c>
      <c r="G20" s="24">
        <f t="shared" si="2"/>
        <v>8.0500000000000114</v>
      </c>
      <c r="H20" s="24">
        <f t="shared" si="3"/>
        <v>4.0250000000000057</v>
      </c>
      <c r="I20" s="24">
        <f t="shared" si="4"/>
        <v>16.100000000000023</v>
      </c>
      <c r="J20" s="25">
        <f t="shared" si="5"/>
        <v>64.80250000000018</v>
      </c>
    </row>
    <row r="21" spans="1:10" x14ac:dyDescent="0.25">
      <c r="A21" s="174" t="s">
        <v>29</v>
      </c>
      <c r="B21" s="303" t="s">
        <v>603</v>
      </c>
      <c r="C21" s="302">
        <v>320.10000000000002</v>
      </c>
      <c r="D21" s="302">
        <v>0</v>
      </c>
      <c r="E21" s="24">
        <f t="shared" si="7"/>
        <v>20.449999999999989</v>
      </c>
      <c r="F21" s="24">
        <f t="shared" si="6"/>
        <v>20.449999999999989</v>
      </c>
      <c r="G21" s="24">
        <f t="shared" si="2"/>
        <v>20.449999999999989</v>
      </c>
      <c r="H21" s="24">
        <f t="shared" si="3"/>
        <v>10.224999999999994</v>
      </c>
      <c r="I21" s="24">
        <f t="shared" si="4"/>
        <v>40.899999999999977</v>
      </c>
      <c r="J21" s="25">
        <f t="shared" si="5"/>
        <v>418.20249999999953</v>
      </c>
    </row>
    <row r="22" spans="1:10" x14ac:dyDescent="0.25">
      <c r="A22" s="174" t="s">
        <v>29</v>
      </c>
      <c r="B22" s="302" t="s">
        <v>604</v>
      </c>
      <c r="C22" s="302">
        <v>361</v>
      </c>
      <c r="D22" s="302">
        <v>0</v>
      </c>
      <c r="E22" s="24">
        <f t="shared" ref="E22:E23" si="8">IF(C23=0,"",(C23-C22)/2)</f>
        <v>8.5</v>
      </c>
      <c r="F22" s="24">
        <f t="shared" ref="F22:F23" si="9">E22+D22</f>
        <v>8.5</v>
      </c>
      <c r="G22" s="24">
        <f t="shared" ref="G22:G23" si="10">E22+D23</f>
        <v>13.4</v>
      </c>
      <c r="H22" s="24">
        <f t="shared" ref="H22:H23" si="11">((G22+F22)/2)/2</f>
        <v>5.4749999999999996</v>
      </c>
      <c r="I22" s="24">
        <f t="shared" ref="I22:I23" si="12">E22*2</f>
        <v>17</v>
      </c>
      <c r="J22" s="25">
        <f t="shared" ref="J22:J23" si="13">H22*I22</f>
        <v>93.074999999999989</v>
      </c>
    </row>
    <row r="23" spans="1:10" x14ac:dyDescent="0.25">
      <c r="A23" s="174" t="s">
        <v>29</v>
      </c>
      <c r="B23" s="302" t="s">
        <v>605</v>
      </c>
      <c r="C23" s="301">
        <v>378</v>
      </c>
      <c r="D23" s="302">
        <v>4.9000000000000004</v>
      </c>
      <c r="E23" s="24">
        <f t="shared" si="8"/>
        <v>36.5</v>
      </c>
      <c r="F23" s="24">
        <f t="shared" si="9"/>
        <v>41.4</v>
      </c>
      <c r="G23" s="24">
        <f t="shared" si="10"/>
        <v>36.5</v>
      </c>
      <c r="H23" s="24">
        <f t="shared" si="11"/>
        <v>19.475000000000001</v>
      </c>
      <c r="I23" s="24">
        <f t="shared" si="12"/>
        <v>73</v>
      </c>
      <c r="J23" s="25">
        <f t="shared" si="13"/>
        <v>1421.6750000000002</v>
      </c>
    </row>
    <row r="24" spans="1:10" x14ac:dyDescent="0.25">
      <c r="A24" s="174" t="s">
        <v>29</v>
      </c>
      <c r="B24" s="301" t="s">
        <v>187</v>
      </c>
      <c r="C24" s="301">
        <v>451</v>
      </c>
      <c r="D24" s="302">
        <v>0</v>
      </c>
      <c r="E24" s="13">
        <f t="shared" ref="E24" si="14">IF(C25=C24,(C25-C24)/2,C25-C24)</f>
        <v>-5.8999999999999773</v>
      </c>
      <c r="F24" s="13">
        <f t="shared" ref="F24" si="15">E24+D24</f>
        <v>-5.8999999999999773</v>
      </c>
      <c r="G24" s="13"/>
      <c r="H24" s="13">
        <f t="shared" ref="H24" si="16">(G24+F24)/2</f>
        <v>-2.9499999999999886</v>
      </c>
      <c r="I24" s="13">
        <f t="shared" ref="I24" si="17">E24</f>
        <v>-5.8999999999999773</v>
      </c>
      <c r="J24" s="17">
        <f>H24*I24</f>
        <v>17.404999999999866</v>
      </c>
    </row>
    <row r="25" spans="1:10" x14ac:dyDescent="0.25">
      <c r="A25" s="174" t="s">
        <v>29</v>
      </c>
      <c r="B25" s="8" t="s">
        <v>95</v>
      </c>
      <c r="C25" s="21">
        <f t="shared" ref="C25:C33" si="18">$J$7</f>
        <v>445.1</v>
      </c>
      <c r="E25" s="6"/>
      <c r="F25" s="6"/>
      <c r="G25" s="6"/>
      <c r="H25" s="6"/>
      <c r="I25" s="6"/>
      <c r="J25" s="58">
        <f>SUM(J$9:J24)/$F$7</f>
        <v>14.162390474050772</v>
      </c>
    </row>
    <row r="26" spans="1:10" hidden="1" outlineLevel="1" x14ac:dyDescent="0.25">
      <c r="A26" s="174" t="s">
        <v>29</v>
      </c>
      <c r="B26" s="8" t="s">
        <v>95</v>
      </c>
      <c r="C26" s="21">
        <f t="shared" si="18"/>
        <v>445.1</v>
      </c>
      <c r="E26" s="6"/>
      <c r="F26" s="6"/>
      <c r="G26" s="6"/>
      <c r="H26" s="6"/>
      <c r="I26" s="6"/>
      <c r="J26" s="58">
        <f>SUM(J$9:J25)/$F$7</f>
        <v>14.194208920409009</v>
      </c>
    </row>
    <row r="27" spans="1:10" hidden="1" outlineLevel="1" x14ac:dyDescent="0.25">
      <c r="A27" s="174" t="s">
        <v>29</v>
      </c>
      <c r="B27" s="8" t="s">
        <v>95</v>
      </c>
      <c r="C27" s="21">
        <f t="shared" si="18"/>
        <v>445.1</v>
      </c>
      <c r="E27" s="6"/>
      <c r="F27" s="6"/>
      <c r="G27" s="6"/>
      <c r="H27" s="6"/>
      <c r="I27" s="6"/>
      <c r="J27" s="58">
        <f>SUM(J$9:J26)/$F$7</f>
        <v>14.22609885282961</v>
      </c>
    </row>
    <row r="28" spans="1:10" hidden="1" outlineLevel="1" x14ac:dyDescent="0.25">
      <c r="A28" s="174" t="s">
        <v>29</v>
      </c>
      <c r="B28" s="8" t="s">
        <v>95</v>
      </c>
      <c r="C28" s="21">
        <f t="shared" si="18"/>
        <v>445.1</v>
      </c>
      <c r="E28" s="6"/>
      <c r="F28" s="6"/>
      <c r="G28" s="6"/>
      <c r="H28" s="6"/>
      <c r="I28" s="6"/>
      <c r="J28" s="58">
        <f>SUM(J$9:J27)/$F$7</f>
        <v>14.258060431919318</v>
      </c>
    </row>
    <row r="29" spans="1:10" hidden="1" outlineLevel="1" x14ac:dyDescent="0.25">
      <c r="A29" s="174" t="s">
        <v>29</v>
      </c>
      <c r="B29" s="8" t="s">
        <v>95</v>
      </c>
      <c r="C29" s="21">
        <f t="shared" si="18"/>
        <v>445.1</v>
      </c>
      <c r="E29" s="6"/>
      <c r="F29" s="6"/>
      <c r="G29" s="6"/>
      <c r="H29" s="6"/>
      <c r="I29" s="6"/>
      <c r="J29" s="58">
        <f>SUM(J$9:J28)/$F$7</f>
        <v>14.290093818645715</v>
      </c>
    </row>
    <row r="30" spans="1:10" hidden="1" outlineLevel="1" x14ac:dyDescent="0.25">
      <c r="A30" s="174" t="s">
        <v>29</v>
      </c>
      <c r="B30" s="8" t="s">
        <v>95</v>
      </c>
      <c r="C30" s="21">
        <f t="shared" si="18"/>
        <v>445.1</v>
      </c>
      <c r="E30" s="6"/>
      <c r="F30" s="6"/>
      <c r="G30" s="6"/>
      <c r="H30" s="6"/>
      <c r="I30" s="6"/>
      <c r="J30" s="58">
        <f>SUM(J$9:J29)/$F$7</f>
        <v>14.322199174338023</v>
      </c>
    </row>
    <row r="31" spans="1:10" hidden="1" outlineLevel="1" x14ac:dyDescent="0.25">
      <c r="A31" s="174" t="s">
        <v>29</v>
      </c>
      <c r="B31" s="8" t="s">
        <v>95</v>
      </c>
      <c r="C31" s="21">
        <f t="shared" si="18"/>
        <v>445.1</v>
      </c>
      <c r="E31" s="6"/>
      <c r="F31" s="6"/>
      <c r="G31" s="6"/>
      <c r="H31" s="6"/>
      <c r="I31" s="6"/>
      <c r="J31" s="58">
        <f>SUM(J$9:J30)/$F$7</f>
        <v>14.354376660687917</v>
      </c>
    </row>
    <row r="32" spans="1:10" hidden="1" outlineLevel="1" x14ac:dyDescent="0.25">
      <c r="A32" s="174" t="s">
        <v>29</v>
      </c>
      <c r="B32" s="8" t="s">
        <v>95</v>
      </c>
      <c r="C32" s="21">
        <f t="shared" si="18"/>
        <v>445.1</v>
      </c>
      <c r="E32" s="6"/>
      <c r="F32" s="6"/>
      <c r="G32" s="6"/>
      <c r="H32" s="6"/>
      <c r="I32" s="6"/>
      <c r="J32" s="58">
        <f>SUM(J$9:J31)/$F$7</f>
        <v>14.386626439750348</v>
      </c>
    </row>
    <row r="33" spans="1:10" hidden="1" outlineLevel="1" x14ac:dyDescent="0.25">
      <c r="A33" s="174"/>
      <c r="B33" s="8" t="s">
        <v>95</v>
      </c>
      <c r="C33" s="21">
        <f t="shared" si="18"/>
        <v>445.1</v>
      </c>
      <c r="E33" s="6"/>
      <c r="F33" s="6"/>
      <c r="G33" s="6"/>
      <c r="H33" s="6"/>
      <c r="I33" s="6"/>
      <c r="J33" s="58">
        <f>SUM(J$9:J32)/$F$7</f>
        <v>14.41894867394435</v>
      </c>
    </row>
    <row r="34" spans="1:10" hidden="1" outlineLevel="1" x14ac:dyDescent="0.25">
      <c r="A34" s="174"/>
      <c r="B34" s="8" t="s">
        <v>95</v>
      </c>
      <c r="C34" s="21">
        <f>$J$7</f>
        <v>445.1</v>
      </c>
      <c r="E34" s="6"/>
      <c r="F34" s="6"/>
      <c r="G34" s="6"/>
      <c r="H34" s="6"/>
      <c r="I34" s="6"/>
      <c r="J34" s="58">
        <f>SUM(J$9:J33)/$F$7</f>
        <v>14.451343526053861</v>
      </c>
    </row>
    <row r="35" spans="1:10" collapsed="1" x14ac:dyDescent="0.25"/>
    <row r="36" spans="1:10" ht="18.75" x14ac:dyDescent="0.3">
      <c r="A36" s="339"/>
      <c r="B36" s="339"/>
      <c r="C36" s="339"/>
      <c r="D36" s="339"/>
      <c r="E36" s="175" t="s">
        <v>54</v>
      </c>
      <c r="F36" s="173">
        <f>J36-H36</f>
        <v>445.1</v>
      </c>
      <c r="G36" s="171" t="s">
        <v>97</v>
      </c>
      <c r="H36" s="38">
        <f>H7</f>
        <v>0</v>
      </c>
      <c r="I36" s="171" t="s">
        <v>98</v>
      </c>
      <c r="J36" s="59">
        <f>J7</f>
        <v>445.1</v>
      </c>
    </row>
    <row r="37" spans="1:10" x14ac:dyDescent="0.25">
      <c r="A37" s="174"/>
      <c r="B37" s="174" t="s">
        <v>7</v>
      </c>
      <c r="C37" s="174" t="s">
        <v>47</v>
      </c>
      <c r="D37" s="174" t="s">
        <v>24</v>
      </c>
      <c r="E37" s="174" t="s">
        <v>49</v>
      </c>
      <c r="F37" s="174" t="s">
        <v>50</v>
      </c>
      <c r="G37" s="174" t="s">
        <v>50</v>
      </c>
      <c r="H37" s="174" t="s">
        <v>51</v>
      </c>
      <c r="I37" s="174" t="s">
        <v>52</v>
      </c>
      <c r="J37" s="16" t="s">
        <v>53</v>
      </c>
    </row>
    <row r="38" spans="1:10" x14ac:dyDescent="0.25">
      <c r="A38" s="174"/>
      <c r="B38" s="8" t="s">
        <v>96</v>
      </c>
      <c r="C38" s="12">
        <f>$H36</f>
        <v>0</v>
      </c>
      <c r="D38" s="12"/>
      <c r="E38" s="327">
        <f>IF(C39=C38,(C39-C38)/2, C39-C38)</f>
        <v>68.400000000000006</v>
      </c>
      <c r="F38" s="327">
        <f t="shared" ref="F38" si="19">E38+D38</f>
        <v>68.400000000000006</v>
      </c>
      <c r="G38" s="327">
        <f>IF(C39&gt;=J36,D39,0)</f>
        <v>0</v>
      </c>
      <c r="H38" s="13">
        <f>(G38+F38)/2</f>
        <v>34.200000000000003</v>
      </c>
      <c r="I38" s="13">
        <f>E38</f>
        <v>68.400000000000006</v>
      </c>
      <c r="J38" s="17">
        <f>H38*I38</f>
        <v>2339.2800000000002</v>
      </c>
    </row>
    <row r="39" spans="1:10" x14ac:dyDescent="0.25">
      <c r="A39" s="174" t="s">
        <v>14</v>
      </c>
      <c r="B39" s="302" t="s">
        <v>220</v>
      </c>
      <c r="C39" s="229">
        <v>68.400000000000006</v>
      </c>
      <c r="D39" s="229">
        <v>0</v>
      </c>
      <c r="E39" s="24">
        <f t="shared" ref="E39:E44" si="20">IF(C40=0,"",(C40-C39)/2)</f>
        <v>14.799999999999997</v>
      </c>
      <c r="F39" s="24">
        <f>E39+D39</f>
        <v>14.799999999999997</v>
      </c>
      <c r="G39" s="24">
        <f>E39+D40</f>
        <v>19.799999999999997</v>
      </c>
      <c r="H39" s="24">
        <f>((G39+F39)/2)/2</f>
        <v>8.6499999999999986</v>
      </c>
      <c r="I39" s="24">
        <f>E39*2</f>
        <v>29.599999999999994</v>
      </c>
      <c r="J39" s="25">
        <f>H39*I39</f>
        <v>256.03999999999991</v>
      </c>
    </row>
    <row r="40" spans="1:10" x14ac:dyDescent="0.25">
      <c r="A40" s="174" t="s">
        <v>14</v>
      </c>
      <c r="B40" s="184" t="s">
        <v>221</v>
      </c>
      <c r="C40" s="302">
        <v>98</v>
      </c>
      <c r="D40" s="302">
        <v>5</v>
      </c>
      <c r="E40" s="24">
        <f t="shared" si="20"/>
        <v>4.75</v>
      </c>
      <c r="F40" s="24">
        <f>E40+D40</f>
        <v>9.75</v>
      </c>
      <c r="G40" s="24">
        <f t="shared" ref="G40:G45" si="21">E40+D41</f>
        <v>4.75</v>
      </c>
      <c r="H40" s="24">
        <f t="shared" ref="H40:H45" si="22">((G40+F40)/2)/2</f>
        <v>3.625</v>
      </c>
      <c r="I40" s="24">
        <f t="shared" ref="I40:I45" si="23">E40*2</f>
        <v>9.5</v>
      </c>
      <c r="J40" s="25">
        <f t="shared" ref="J40:J45" si="24">H40*I40</f>
        <v>34.4375</v>
      </c>
    </row>
    <row r="41" spans="1:10" x14ac:dyDescent="0.25">
      <c r="A41" s="174" t="s">
        <v>14</v>
      </c>
      <c r="B41" s="301" t="s">
        <v>599</v>
      </c>
      <c r="C41" s="302">
        <v>107.5</v>
      </c>
      <c r="D41" s="302">
        <v>0</v>
      </c>
      <c r="E41" s="24">
        <f t="shared" si="20"/>
        <v>40.25</v>
      </c>
      <c r="F41" s="24">
        <f>E41+D41</f>
        <v>40.25</v>
      </c>
      <c r="G41" s="24">
        <f t="shared" si="21"/>
        <v>45.25</v>
      </c>
      <c r="H41" s="24">
        <f t="shared" si="22"/>
        <v>21.375</v>
      </c>
      <c r="I41" s="24">
        <f t="shared" si="23"/>
        <v>80.5</v>
      </c>
      <c r="J41" s="25">
        <f t="shared" si="24"/>
        <v>1720.6875</v>
      </c>
    </row>
    <row r="42" spans="1:10" x14ac:dyDescent="0.25">
      <c r="A42" s="174" t="s">
        <v>14</v>
      </c>
      <c r="B42" s="184" t="s">
        <v>221</v>
      </c>
      <c r="C42" s="302">
        <v>188</v>
      </c>
      <c r="D42" s="302">
        <v>5</v>
      </c>
      <c r="E42" s="24">
        <f t="shared" si="20"/>
        <v>6.1500000000000057</v>
      </c>
      <c r="F42" s="24">
        <f>E42+D42</f>
        <v>11.150000000000006</v>
      </c>
      <c r="G42" s="24">
        <f t="shared" si="21"/>
        <v>6.1500000000000057</v>
      </c>
      <c r="H42" s="24">
        <f t="shared" si="22"/>
        <v>4.3250000000000028</v>
      </c>
      <c r="I42" s="24">
        <f t="shared" si="23"/>
        <v>12.300000000000011</v>
      </c>
      <c r="J42" s="25">
        <f t="shared" si="24"/>
        <v>53.197500000000083</v>
      </c>
    </row>
    <row r="43" spans="1:10" x14ac:dyDescent="0.25">
      <c r="A43" s="174" t="s">
        <v>14</v>
      </c>
      <c r="B43" s="301" t="s">
        <v>219</v>
      </c>
      <c r="C43" s="302">
        <v>200.3</v>
      </c>
      <c r="D43" s="302">
        <v>0</v>
      </c>
      <c r="E43" s="24">
        <f t="shared" si="20"/>
        <v>23.349999999999994</v>
      </c>
      <c r="F43" s="24">
        <f>E43+D43</f>
        <v>23.349999999999994</v>
      </c>
      <c r="G43" s="24">
        <f t="shared" si="21"/>
        <v>27.349999999999994</v>
      </c>
      <c r="H43" s="24">
        <f t="shared" si="22"/>
        <v>12.674999999999997</v>
      </c>
      <c r="I43" s="24">
        <f t="shared" si="23"/>
        <v>46.699999999999989</v>
      </c>
      <c r="J43" s="25">
        <f t="shared" si="24"/>
        <v>591.92249999999967</v>
      </c>
    </row>
    <row r="44" spans="1:10" x14ac:dyDescent="0.25">
      <c r="A44" s="174" t="s">
        <v>14</v>
      </c>
      <c r="B44" s="184" t="s">
        <v>221</v>
      </c>
      <c r="C44" s="302">
        <v>247</v>
      </c>
      <c r="D44" s="302">
        <v>4</v>
      </c>
      <c r="E44" s="24">
        <f t="shared" si="20"/>
        <v>23.5</v>
      </c>
      <c r="F44" s="24">
        <f t="shared" ref="F44:F45" si="25">E44+D44</f>
        <v>27.5</v>
      </c>
      <c r="G44" s="24">
        <f t="shared" si="21"/>
        <v>24.5</v>
      </c>
      <c r="H44" s="24">
        <f t="shared" si="22"/>
        <v>13</v>
      </c>
      <c r="I44" s="24">
        <f t="shared" si="23"/>
        <v>47</v>
      </c>
      <c r="J44" s="25">
        <f t="shared" si="24"/>
        <v>611</v>
      </c>
    </row>
    <row r="45" spans="1:10" x14ac:dyDescent="0.25">
      <c r="A45" s="174" t="s">
        <v>14</v>
      </c>
      <c r="B45" s="184" t="s">
        <v>221</v>
      </c>
      <c r="C45" s="302">
        <v>294</v>
      </c>
      <c r="D45" s="302">
        <v>1</v>
      </c>
      <c r="E45" s="24">
        <f>IF(C46=0,"",(C46-C45)/2)</f>
        <v>33.5</v>
      </c>
      <c r="F45" s="24">
        <f t="shared" si="25"/>
        <v>34.5</v>
      </c>
      <c r="G45" s="24">
        <f t="shared" si="21"/>
        <v>33.5</v>
      </c>
      <c r="H45" s="24">
        <f t="shared" si="22"/>
        <v>17</v>
      </c>
      <c r="I45" s="24">
        <f t="shared" si="23"/>
        <v>67</v>
      </c>
      <c r="J45" s="25">
        <f t="shared" si="24"/>
        <v>1139</v>
      </c>
    </row>
    <row r="46" spans="1:10" x14ac:dyDescent="0.25">
      <c r="A46" s="174" t="s">
        <v>14</v>
      </c>
      <c r="B46" s="301" t="s">
        <v>218</v>
      </c>
      <c r="C46" s="302">
        <v>361</v>
      </c>
      <c r="D46" s="302">
        <v>0</v>
      </c>
      <c r="E46" s="24">
        <f t="shared" ref="E46:E47" si="26">IF(C47=0,"",(C47-C46)/2)</f>
        <v>20.949999999999989</v>
      </c>
      <c r="F46" s="24">
        <f t="shared" ref="F46:F47" si="27">E46+D46</f>
        <v>20.949999999999989</v>
      </c>
      <c r="G46" s="24">
        <f t="shared" ref="G46:G47" si="28">E46+D47</f>
        <v>57.249999999999986</v>
      </c>
      <c r="H46" s="24">
        <f t="shared" ref="H46:H47" si="29">((G46+F46)/2)/2</f>
        <v>19.549999999999994</v>
      </c>
      <c r="I46" s="24">
        <f t="shared" ref="I46:I47" si="30">E46*2</f>
        <v>41.899999999999977</v>
      </c>
      <c r="J46" s="25">
        <f t="shared" ref="J46:J47" si="31">H46*I46</f>
        <v>819.1449999999993</v>
      </c>
    </row>
    <row r="47" spans="1:10" x14ac:dyDescent="0.25">
      <c r="A47" s="174" t="s">
        <v>14</v>
      </c>
      <c r="B47" s="302" t="s">
        <v>217</v>
      </c>
      <c r="C47" s="302">
        <v>402.9</v>
      </c>
      <c r="D47" s="302">
        <v>36.299999999999997</v>
      </c>
      <c r="E47" s="24">
        <f t="shared" si="26"/>
        <v>24.050000000000011</v>
      </c>
      <c r="F47" s="24">
        <f t="shared" si="27"/>
        <v>60.350000000000009</v>
      </c>
      <c r="G47" s="24">
        <f t="shared" si="28"/>
        <v>24.050000000000011</v>
      </c>
      <c r="H47" s="24">
        <f t="shared" si="29"/>
        <v>21.100000000000005</v>
      </c>
      <c r="I47" s="24">
        <f t="shared" si="30"/>
        <v>48.100000000000023</v>
      </c>
      <c r="J47" s="25">
        <f t="shared" si="31"/>
        <v>1014.9100000000008</v>
      </c>
    </row>
    <row r="48" spans="1:10" x14ac:dyDescent="0.25">
      <c r="A48" s="174" t="s">
        <v>14</v>
      </c>
      <c r="B48" s="301" t="s">
        <v>187</v>
      </c>
      <c r="C48" s="301">
        <v>451</v>
      </c>
      <c r="D48" s="302">
        <v>0</v>
      </c>
      <c r="E48" s="13">
        <f t="shared" ref="E48" si="32">IF(C49=C48,(C49-C48)/2,C49-C48)</f>
        <v>-5.8999999999999773</v>
      </c>
      <c r="F48" s="13">
        <f t="shared" ref="F48" si="33">E48+D48</f>
        <v>-5.8999999999999773</v>
      </c>
      <c r="G48" s="13"/>
      <c r="H48" s="13">
        <f t="shared" ref="H48" si="34">(G48+F48)/2</f>
        <v>-2.9499999999999886</v>
      </c>
      <c r="I48" s="13">
        <f t="shared" ref="I48" si="35">E48</f>
        <v>-5.8999999999999773</v>
      </c>
      <c r="J48" s="17">
        <f t="shared" ref="J48" si="36">H48*I48</f>
        <v>17.404999999999866</v>
      </c>
    </row>
    <row r="49" spans="1:10" x14ac:dyDescent="0.25">
      <c r="A49" s="174" t="s">
        <v>14</v>
      </c>
      <c r="B49" s="8" t="s">
        <v>95</v>
      </c>
      <c r="C49" s="21">
        <f t="shared" ref="C49:C62" si="37">$J$36</f>
        <v>445.1</v>
      </c>
      <c r="D49" s="177"/>
      <c r="E49" s="6"/>
      <c r="F49" s="6"/>
      <c r="G49" s="6"/>
      <c r="H49" s="6"/>
      <c r="I49" s="6"/>
      <c r="J49" s="58">
        <f>SUM(J$38:J48)/$F$36</f>
        <v>19.314816895079755</v>
      </c>
    </row>
    <row r="50" spans="1:10" hidden="1" outlineLevel="1" x14ac:dyDescent="0.25">
      <c r="A50" s="174" t="s">
        <v>14</v>
      </c>
      <c r="B50" s="8" t="s">
        <v>95</v>
      </c>
      <c r="C50" s="21">
        <f t="shared" si="37"/>
        <v>445.1</v>
      </c>
      <c r="D50" s="177"/>
      <c r="E50" s="6"/>
      <c r="F50" s="6"/>
      <c r="G50" s="6"/>
      <c r="H50" s="6"/>
      <c r="I50" s="6"/>
      <c r="J50" s="58">
        <f>SUM(J$38:J49)/$F$36</f>
        <v>19.358211226454905</v>
      </c>
    </row>
    <row r="51" spans="1:10" hidden="1" outlineLevel="1" x14ac:dyDescent="0.25">
      <c r="A51" s="174" t="s">
        <v>14</v>
      </c>
      <c r="B51" s="8" t="s">
        <v>95</v>
      </c>
      <c r="C51" s="21">
        <f t="shared" si="37"/>
        <v>445.1</v>
      </c>
      <c r="D51" s="177"/>
      <c r="E51" s="6"/>
      <c r="F51" s="6"/>
      <c r="G51" s="6"/>
      <c r="H51" s="6"/>
      <c r="I51" s="6"/>
      <c r="J51" s="58">
        <f>SUM(J$38:J50)/$F$36</f>
        <v>19.401703051272825</v>
      </c>
    </row>
    <row r="52" spans="1:10" hidden="1" outlineLevel="1" x14ac:dyDescent="0.25">
      <c r="A52" s="174" t="s">
        <v>14</v>
      </c>
      <c r="B52" s="8" t="s">
        <v>95</v>
      </c>
      <c r="C52" s="21">
        <f t="shared" si="37"/>
        <v>445.1</v>
      </c>
      <c r="D52" s="177"/>
      <c r="E52" s="6"/>
      <c r="F52" s="6"/>
      <c r="G52" s="6"/>
      <c r="H52" s="6"/>
      <c r="I52" s="6"/>
      <c r="J52" s="58">
        <f>SUM(J$38:J51)/$F$36</f>
        <v>19.445292588570673</v>
      </c>
    </row>
    <row r="53" spans="1:10" hidden="1" outlineLevel="1" x14ac:dyDescent="0.25">
      <c r="A53" s="174" t="s">
        <v>14</v>
      </c>
      <c r="B53" s="8" t="s">
        <v>95</v>
      </c>
      <c r="C53" s="21">
        <f t="shared" si="37"/>
        <v>445.1</v>
      </c>
      <c r="D53" s="177"/>
      <c r="E53" s="6"/>
      <c r="F53" s="6"/>
      <c r="G53" s="6"/>
      <c r="H53" s="6"/>
      <c r="I53" s="6"/>
      <c r="J53" s="58">
        <f>SUM(J$38:J52)/$F$36</f>
        <v>19.488980057877733</v>
      </c>
    </row>
    <row r="54" spans="1:10" hidden="1" outlineLevel="1" x14ac:dyDescent="0.25">
      <c r="A54" s="174" t="s">
        <v>14</v>
      </c>
      <c r="B54" s="8" t="s">
        <v>95</v>
      </c>
      <c r="C54" s="21">
        <f t="shared" si="37"/>
        <v>445.1</v>
      </c>
      <c r="D54" s="177"/>
      <c r="E54" s="6"/>
      <c r="F54" s="6"/>
      <c r="G54" s="6"/>
      <c r="H54" s="6"/>
      <c r="I54" s="6"/>
      <c r="J54" s="58">
        <f>SUM(J$38:J53)/$F$36</f>
        <v>19.532765679216482</v>
      </c>
    </row>
    <row r="55" spans="1:10" hidden="1" outlineLevel="1" x14ac:dyDescent="0.25">
      <c r="A55" s="174" t="s">
        <v>14</v>
      </c>
      <c r="B55" s="8" t="s">
        <v>95</v>
      </c>
      <c r="C55" s="21">
        <f t="shared" si="37"/>
        <v>445.1</v>
      </c>
      <c r="D55" s="177"/>
      <c r="E55" s="6"/>
      <c r="F55" s="6"/>
      <c r="G55" s="6"/>
      <c r="H55" s="6"/>
      <c r="I55" s="6"/>
      <c r="J55" s="58">
        <f>SUM(J$38:J54)/$F$36</f>
        <v>19.576649673103734</v>
      </c>
    </row>
    <row r="56" spans="1:10" hidden="1" outlineLevel="1" x14ac:dyDescent="0.25">
      <c r="A56" s="174" t="s">
        <v>14</v>
      </c>
      <c r="B56" s="8" t="s">
        <v>95</v>
      </c>
      <c r="C56" s="21">
        <f t="shared" si="37"/>
        <v>445.1</v>
      </c>
      <c r="D56" s="177"/>
      <c r="E56" s="6"/>
      <c r="F56" s="6"/>
      <c r="G56" s="6"/>
      <c r="H56" s="6"/>
      <c r="I56" s="6"/>
      <c r="J56" s="58">
        <f>SUM(J$38:J55)/$F$36</f>
        <v>19.62063226055173</v>
      </c>
    </row>
    <row r="57" spans="1:10" hidden="1" outlineLevel="1" x14ac:dyDescent="0.25">
      <c r="A57" s="174" t="s">
        <v>14</v>
      </c>
      <c r="B57" s="8" t="s">
        <v>95</v>
      </c>
      <c r="C57" s="21">
        <f t="shared" si="37"/>
        <v>445.1</v>
      </c>
      <c r="D57" s="177"/>
      <c r="E57" s="6"/>
      <c r="F57" s="6"/>
      <c r="G57" s="6"/>
      <c r="H57" s="6"/>
      <c r="I57" s="6"/>
      <c r="J57" s="58">
        <f>SUM(J$38:J56)/$F$36</f>
        <v>19.664713663069261</v>
      </c>
    </row>
    <row r="58" spans="1:10" hidden="1" outlineLevel="1" x14ac:dyDescent="0.25">
      <c r="A58" s="174" t="s">
        <v>14</v>
      </c>
      <c r="B58" s="8" t="s">
        <v>95</v>
      </c>
      <c r="C58" s="21">
        <f t="shared" si="37"/>
        <v>445.1</v>
      </c>
      <c r="D58" s="177"/>
      <c r="E58" s="6"/>
      <c r="F58" s="6"/>
      <c r="G58" s="6"/>
      <c r="H58" s="6"/>
      <c r="I58" s="6"/>
      <c r="J58" s="58">
        <f>SUM(J$38:J57)/$F$36</f>
        <v>19.708894102662764</v>
      </c>
    </row>
    <row r="59" spans="1:10" hidden="1" outlineLevel="1" x14ac:dyDescent="0.25">
      <c r="A59" s="174" t="s">
        <v>14</v>
      </c>
      <c r="B59" s="8" t="s">
        <v>95</v>
      </c>
      <c r="C59" s="21">
        <f t="shared" si="37"/>
        <v>445.1</v>
      </c>
      <c r="D59" s="177"/>
      <c r="E59" s="6"/>
      <c r="F59" s="6"/>
      <c r="G59" s="6"/>
      <c r="H59" s="6"/>
      <c r="I59" s="6"/>
      <c r="J59" s="58">
        <f>SUM(J$38:J58)/$F$36</f>
        <v>19.753173801837477</v>
      </c>
    </row>
    <row r="60" spans="1:10" hidden="1" outlineLevel="1" x14ac:dyDescent="0.25">
      <c r="A60" s="174" t="s">
        <v>14</v>
      </c>
      <c r="B60" s="8" t="s">
        <v>95</v>
      </c>
      <c r="C60" s="21">
        <f t="shared" si="37"/>
        <v>445.1</v>
      </c>
      <c r="D60" s="177"/>
      <c r="E60" s="6"/>
      <c r="F60" s="6"/>
      <c r="G60" s="6"/>
      <c r="H60" s="6"/>
      <c r="I60" s="6"/>
      <c r="J60" s="58">
        <f>SUM(J$38:J59)/$F$36</f>
        <v>19.797552983598511</v>
      </c>
    </row>
    <row r="61" spans="1:10" hidden="1" outlineLevel="1" x14ac:dyDescent="0.25">
      <c r="A61" s="174" t="s">
        <v>14</v>
      </c>
      <c r="B61" s="8" t="s">
        <v>95</v>
      </c>
      <c r="C61" s="21">
        <f t="shared" si="37"/>
        <v>445.1</v>
      </c>
      <c r="D61" s="177"/>
      <c r="E61" s="6"/>
      <c r="F61" s="6"/>
      <c r="G61" s="6"/>
      <c r="H61" s="6"/>
      <c r="I61" s="6"/>
      <c r="J61" s="58">
        <f>SUM(J$38:J60)/$F$36</f>
        <v>19.842031871452022</v>
      </c>
    </row>
    <row r="62" spans="1:10" hidden="1" outlineLevel="1" x14ac:dyDescent="0.25">
      <c r="A62" s="174"/>
      <c r="B62" s="8" t="s">
        <v>95</v>
      </c>
      <c r="C62" s="21">
        <f t="shared" si="37"/>
        <v>445.1</v>
      </c>
      <c r="D62" s="177"/>
      <c r="E62" s="6"/>
      <c r="F62" s="6"/>
      <c r="G62" s="6"/>
      <c r="H62" s="6"/>
      <c r="I62" s="6"/>
      <c r="J62" s="58">
        <f>SUM(J$38:J61)/$F$36</f>
        <v>19.886610689406307</v>
      </c>
    </row>
    <row r="63" spans="1:10" hidden="1" outlineLevel="1" x14ac:dyDescent="0.25">
      <c r="A63" s="174"/>
      <c r="B63" s="8" t="s">
        <v>95</v>
      </c>
      <c r="C63" s="21">
        <f>$J$36</f>
        <v>445.1</v>
      </c>
      <c r="E63" s="6"/>
      <c r="F63" s="6"/>
      <c r="G63" s="6"/>
      <c r="H63" s="6"/>
      <c r="I63" s="6"/>
      <c r="J63" s="58">
        <f>SUM(J$38:J62)/$F$36</f>
        <v>19.931289661972936</v>
      </c>
    </row>
    <row r="64" spans="1:10" collapsed="1" x14ac:dyDescent="0.25"/>
    <row r="65" spans="1:10" ht="18.75" x14ac:dyDescent="0.3">
      <c r="A65" s="339"/>
      <c r="B65" s="339"/>
      <c r="C65" s="339"/>
      <c r="D65" s="339"/>
      <c r="E65" s="175" t="s">
        <v>54</v>
      </c>
      <c r="F65" s="173">
        <f>J65-H65</f>
        <v>445.1</v>
      </c>
      <c r="G65" s="171" t="s">
        <v>97</v>
      </c>
      <c r="H65" s="38">
        <f>H36</f>
        <v>0</v>
      </c>
      <c r="I65" s="171" t="s">
        <v>98</v>
      </c>
      <c r="J65" s="59">
        <f>J36</f>
        <v>445.1</v>
      </c>
    </row>
    <row r="66" spans="1:10" x14ac:dyDescent="0.25">
      <c r="A66" s="174"/>
      <c r="B66" s="174" t="s">
        <v>7</v>
      </c>
      <c r="C66" s="174" t="s">
        <v>47</v>
      </c>
      <c r="D66" s="174" t="s">
        <v>24</v>
      </c>
      <c r="E66" s="174" t="s">
        <v>49</v>
      </c>
      <c r="F66" s="174" t="s">
        <v>50</v>
      </c>
      <c r="G66" s="174" t="s">
        <v>50</v>
      </c>
      <c r="H66" s="174" t="s">
        <v>51</v>
      </c>
      <c r="I66" s="174" t="s">
        <v>52</v>
      </c>
      <c r="J66" s="16" t="s">
        <v>53</v>
      </c>
    </row>
    <row r="67" spans="1:10" x14ac:dyDescent="0.25">
      <c r="A67" s="174"/>
      <c r="B67" s="8" t="s">
        <v>96</v>
      </c>
      <c r="C67" s="12">
        <f>$H65</f>
        <v>0</v>
      </c>
      <c r="D67" s="12"/>
      <c r="E67" s="327">
        <f>IF(C68=C67,(C68-C67)/2, C68-C67)</f>
        <v>372.4</v>
      </c>
      <c r="F67" s="327">
        <f t="shared" ref="F67" si="38">E67+D67</f>
        <v>372.4</v>
      </c>
      <c r="G67" s="327">
        <f>IF(C68&gt;=J65,D68,0)</f>
        <v>0</v>
      </c>
      <c r="H67" s="13">
        <f>(G67+F67)/2</f>
        <v>186.2</v>
      </c>
      <c r="I67" s="13">
        <f>E67</f>
        <v>372.4</v>
      </c>
      <c r="J67" s="17">
        <f>H67*I67</f>
        <v>69340.87999999999</v>
      </c>
    </row>
    <row r="68" spans="1:10" x14ac:dyDescent="0.25">
      <c r="A68" s="174" t="s">
        <v>16</v>
      </c>
      <c r="B68" s="178" t="s">
        <v>606</v>
      </c>
      <c r="C68" s="178">
        <v>372.4</v>
      </c>
      <c r="D68" s="178">
        <v>60.6</v>
      </c>
      <c r="E68" s="24">
        <f t="shared" ref="E68" si="39">IF(C69=0,"",(C69-C68)/2)</f>
        <v>36.350000000000023</v>
      </c>
      <c r="F68" s="24">
        <f>E68+D68</f>
        <v>96.950000000000017</v>
      </c>
      <c r="G68" s="24">
        <f>E68+D69</f>
        <v>107.05000000000003</v>
      </c>
      <c r="H68" s="24">
        <f>((G68+F68)/2)/2</f>
        <v>51.000000000000014</v>
      </c>
      <c r="I68" s="24">
        <f>E68*2</f>
        <v>72.700000000000045</v>
      </c>
      <c r="J68" s="25">
        <f>H68*I68</f>
        <v>3707.7000000000035</v>
      </c>
    </row>
    <row r="69" spans="1:10" x14ac:dyDescent="0.25">
      <c r="A69" s="174" t="s">
        <v>16</v>
      </c>
      <c r="B69" s="178" t="s">
        <v>188</v>
      </c>
      <c r="C69" s="178">
        <v>445.1</v>
      </c>
      <c r="D69" s="178">
        <v>70.7</v>
      </c>
      <c r="E69" s="13">
        <f t="shared" ref="E69" si="40">IF(C70=C69,(C70-C69)/2,C70-C69)</f>
        <v>0</v>
      </c>
      <c r="F69" s="13">
        <f t="shared" ref="F69" si="41">E69+D69</f>
        <v>70.7</v>
      </c>
      <c r="G69" s="13"/>
      <c r="H69" s="13">
        <f t="shared" ref="H69" si="42">(G69+F69)/2</f>
        <v>35.35</v>
      </c>
      <c r="I69" s="13">
        <f t="shared" ref="I69" si="43">E69</f>
        <v>0</v>
      </c>
      <c r="J69" s="17">
        <f t="shared" ref="J69" si="44">H69*I69</f>
        <v>0</v>
      </c>
    </row>
    <row r="70" spans="1:10" x14ac:dyDescent="0.25">
      <c r="A70" s="174" t="s">
        <v>16</v>
      </c>
      <c r="B70" s="8" t="s">
        <v>95</v>
      </c>
      <c r="C70" s="21">
        <f t="shared" ref="C70:C91" si="45">$J$65</f>
        <v>445.1</v>
      </c>
      <c r="D70" s="177"/>
      <c r="E70" s="6"/>
      <c r="F70" s="6"/>
      <c r="G70" s="6"/>
      <c r="H70" s="6"/>
      <c r="I70" s="6"/>
      <c r="J70" s="58">
        <f>SUM(J$67:J69)/$F$65</f>
        <v>164.11723208267802</v>
      </c>
    </row>
    <row r="71" spans="1:10" hidden="1" outlineLevel="1" x14ac:dyDescent="0.25">
      <c r="A71" s="174" t="s">
        <v>16</v>
      </c>
      <c r="B71" s="8" t="s">
        <v>95</v>
      </c>
      <c r="C71" s="21">
        <f t="shared" si="45"/>
        <v>445.1</v>
      </c>
      <c r="D71" s="177"/>
      <c r="E71" s="6"/>
      <c r="F71" s="6"/>
      <c r="G71" s="6"/>
      <c r="H71" s="6"/>
      <c r="I71" s="6"/>
      <c r="J71" s="58">
        <f>SUM(J$67:J70)/$F$65</f>
        <v>164.48595199299632</v>
      </c>
    </row>
    <row r="72" spans="1:10" hidden="1" outlineLevel="1" x14ac:dyDescent="0.25">
      <c r="A72" s="174" t="s">
        <v>16</v>
      </c>
      <c r="B72" s="8" t="s">
        <v>95</v>
      </c>
      <c r="C72" s="21">
        <f t="shared" si="45"/>
        <v>445.1</v>
      </c>
      <c r="D72" s="177"/>
      <c r="E72" s="6"/>
      <c r="F72" s="6"/>
      <c r="G72" s="6"/>
      <c r="H72" s="6"/>
      <c r="I72" s="6"/>
      <c r="J72" s="58">
        <f>SUM(J$67:J71)/$F$65</f>
        <v>164.85550030122593</v>
      </c>
    </row>
    <row r="73" spans="1:10" hidden="1" outlineLevel="1" x14ac:dyDescent="0.25">
      <c r="A73" s="174" t="s">
        <v>16</v>
      </c>
      <c r="B73" s="8" t="s">
        <v>95</v>
      </c>
      <c r="C73" s="21">
        <f t="shared" si="45"/>
        <v>445.1</v>
      </c>
      <c r="D73" s="177"/>
      <c r="E73" s="6"/>
      <c r="F73" s="6"/>
      <c r="G73" s="6"/>
      <c r="H73" s="6"/>
      <c r="I73" s="6"/>
      <c r="J73" s="58">
        <f>SUM(J$67:J72)/$F$65</f>
        <v>165.22587886851693</v>
      </c>
    </row>
    <row r="74" spans="1:10" hidden="1" outlineLevel="1" x14ac:dyDescent="0.25">
      <c r="A74" s="174" t="s">
        <v>16</v>
      </c>
      <c r="B74" s="8" t="s">
        <v>95</v>
      </c>
      <c r="C74" s="21">
        <f t="shared" si="45"/>
        <v>445.1</v>
      </c>
      <c r="D74" s="177"/>
      <c r="E74" s="6"/>
      <c r="F74" s="6"/>
      <c r="G74" s="6"/>
      <c r="H74" s="6"/>
      <c r="I74" s="6"/>
      <c r="J74" s="58">
        <f>SUM(J$67:J73)/$F$65</f>
        <v>165.59708956020086</v>
      </c>
    </row>
    <row r="75" spans="1:10" hidden="1" outlineLevel="1" x14ac:dyDescent="0.25">
      <c r="A75" s="174" t="s">
        <v>16</v>
      </c>
      <c r="B75" s="8" t="s">
        <v>95</v>
      </c>
      <c r="C75" s="21">
        <f t="shared" si="45"/>
        <v>445.1</v>
      </c>
      <c r="D75" s="177"/>
      <c r="E75" s="6"/>
      <c r="F75" s="6"/>
      <c r="G75" s="6"/>
      <c r="H75" s="6"/>
      <c r="I75" s="6"/>
      <c r="J75" s="58">
        <f>SUM(J$67:J74)/$F$65</f>
        <v>165.96913424580006</v>
      </c>
    </row>
    <row r="76" spans="1:10" hidden="1" outlineLevel="1" x14ac:dyDescent="0.25">
      <c r="A76" s="174" t="s">
        <v>16</v>
      </c>
      <c r="B76" s="8" t="s">
        <v>95</v>
      </c>
      <c r="C76" s="21">
        <f t="shared" si="45"/>
        <v>445.1</v>
      </c>
      <c r="D76" s="177"/>
      <c r="E76" s="6"/>
      <c r="F76" s="6"/>
      <c r="G76" s="6"/>
      <c r="H76" s="6"/>
      <c r="I76" s="6"/>
      <c r="J76" s="58">
        <f>SUM(J$67:J75)/$F$65</f>
        <v>166.34201479903709</v>
      </c>
    </row>
    <row r="77" spans="1:10" hidden="1" outlineLevel="1" x14ac:dyDescent="0.25">
      <c r="A77" s="174" t="s">
        <v>16</v>
      </c>
      <c r="B77" s="8" t="s">
        <v>95</v>
      </c>
      <c r="C77" s="21">
        <f t="shared" si="45"/>
        <v>445.1</v>
      </c>
      <c r="D77" s="177"/>
      <c r="E77" s="6"/>
      <c r="F77" s="6"/>
      <c r="G77" s="6"/>
      <c r="H77" s="6"/>
      <c r="I77" s="6"/>
      <c r="J77" s="58">
        <f>SUM(J$67:J76)/$F$65</f>
        <v>166.71573309784418</v>
      </c>
    </row>
    <row r="78" spans="1:10" hidden="1" outlineLevel="1" x14ac:dyDescent="0.25">
      <c r="A78" s="174" t="s">
        <v>16</v>
      </c>
      <c r="B78" s="8" t="s">
        <v>95</v>
      </c>
      <c r="C78" s="21">
        <f t="shared" si="45"/>
        <v>445.1</v>
      </c>
      <c r="D78" s="177"/>
      <c r="E78" s="6"/>
      <c r="F78" s="6"/>
      <c r="G78" s="6"/>
      <c r="H78" s="6"/>
      <c r="I78" s="6"/>
      <c r="J78" s="58">
        <f>SUM(J$67:J77)/$F$65</f>
        <v>167.0902910243727</v>
      </c>
    </row>
    <row r="79" spans="1:10" hidden="1" outlineLevel="1" x14ac:dyDescent="0.25">
      <c r="A79" s="174" t="s">
        <v>16</v>
      </c>
      <c r="B79" s="8" t="s">
        <v>95</v>
      </c>
      <c r="C79" s="21">
        <f t="shared" si="45"/>
        <v>445.1</v>
      </c>
      <c r="D79" s="177"/>
      <c r="E79" s="6"/>
      <c r="F79" s="6"/>
      <c r="G79" s="6"/>
      <c r="H79" s="6"/>
      <c r="I79" s="6"/>
      <c r="J79" s="58">
        <f>SUM(J$67:J78)/$F$65</f>
        <v>167.46569046500261</v>
      </c>
    </row>
    <row r="80" spans="1:10" hidden="1" outlineLevel="1" x14ac:dyDescent="0.25">
      <c r="A80" s="174" t="s">
        <v>16</v>
      </c>
      <c r="B80" s="8" t="s">
        <v>95</v>
      </c>
      <c r="C80" s="21">
        <f t="shared" si="45"/>
        <v>445.1</v>
      </c>
      <c r="D80" s="177"/>
      <c r="E80" s="6"/>
      <c r="F80" s="6"/>
      <c r="G80" s="6"/>
      <c r="H80" s="6"/>
      <c r="I80" s="6"/>
      <c r="J80" s="58">
        <f>SUM(J$67:J79)/$F$65</f>
        <v>167.84193331035198</v>
      </c>
    </row>
    <row r="81" spans="1:10" hidden="1" outlineLevel="1" x14ac:dyDescent="0.25">
      <c r="A81" s="174" t="s">
        <v>16</v>
      </c>
      <c r="B81" s="8" t="s">
        <v>95</v>
      </c>
      <c r="C81" s="21">
        <f t="shared" si="45"/>
        <v>445.1</v>
      </c>
      <c r="D81" s="177"/>
      <c r="E81" s="6"/>
      <c r="F81" s="6"/>
      <c r="G81" s="6"/>
      <c r="H81" s="6"/>
      <c r="I81" s="6"/>
      <c r="J81" s="58">
        <f>SUM(J$67:J80)/$F$65</f>
        <v>168.21902145528648</v>
      </c>
    </row>
    <row r="82" spans="1:10" hidden="1" outlineLevel="1" x14ac:dyDescent="0.25">
      <c r="A82" s="174" t="s">
        <v>16</v>
      </c>
      <c r="B82" s="8" t="s">
        <v>95</v>
      </c>
      <c r="C82" s="21">
        <f t="shared" si="45"/>
        <v>445.1</v>
      </c>
      <c r="D82" s="177"/>
      <c r="E82" s="6"/>
      <c r="F82" s="6"/>
      <c r="G82" s="6"/>
      <c r="H82" s="6"/>
      <c r="I82" s="6"/>
      <c r="J82" s="58">
        <f>SUM(J$67:J81)/$F$65</f>
        <v>168.596956798929</v>
      </c>
    </row>
    <row r="83" spans="1:10" hidden="1" outlineLevel="1" x14ac:dyDescent="0.25">
      <c r="A83" s="174" t="s">
        <v>16</v>
      </c>
      <c r="B83" s="8" t="s">
        <v>95</v>
      </c>
      <c r="C83" s="21">
        <f t="shared" si="45"/>
        <v>445.1</v>
      </c>
      <c r="D83" s="177"/>
      <c r="E83" s="6"/>
      <c r="F83" s="6"/>
      <c r="G83" s="6"/>
      <c r="H83" s="6"/>
      <c r="I83" s="6"/>
      <c r="J83" s="58">
        <f>SUM(J$67:J82)/$F$65</f>
        <v>168.97574124466911</v>
      </c>
    </row>
    <row r="84" spans="1:10" hidden="1" outlineLevel="1" x14ac:dyDescent="0.25">
      <c r="A84" s="174" t="s">
        <v>16</v>
      </c>
      <c r="B84" s="8" t="s">
        <v>95</v>
      </c>
      <c r="C84" s="21">
        <f t="shared" si="45"/>
        <v>445.1</v>
      </c>
      <c r="D84" s="177"/>
      <c r="E84" s="6"/>
      <c r="F84" s="6"/>
      <c r="G84" s="6"/>
      <c r="H84" s="6"/>
      <c r="I84" s="6"/>
      <c r="J84" s="58">
        <f>SUM(J$67:J83)/$F$65</f>
        <v>169.35537670017274</v>
      </c>
    </row>
    <row r="85" spans="1:10" hidden="1" outlineLevel="1" x14ac:dyDescent="0.25">
      <c r="A85" s="174" t="s">
        <v>16</v>
      </c>
      <c r="B85" s="8" t="s">
        <v>95</v>
      </c>
      <c r="C85" s="21">
        <f t="shared" si="45"/>
        <v>445.1</v>
      </c>
      <c r="D85" s="177"/>
      <c r="E85" s="6"/>
      <c r="F85" s="6"/>
      <c r="G85" s="6"/>
      <c r="H85" s="6"/>
      <c r="I85" s="6"/>
      <c r="J85" s="58">
        <f>SUM(J$67:J84)/$F$65</f>
        <v>169.73586507739174</v>
      </c>
    </row>
    <row r="86" spans="1:10" hidden="1" outlineLevel="1" x14ac:dyDescent="0.25">
      <c r="A86" s="174" t="s">
        <v>16</v>
      </c>
      <c r="B86" s="8" t="s">
        <v>95</v>
      </c>
      <c r="C86" s="21">
        <f t="shared" si="45"/>
        <v>445.1</v>
      </c>
      <c r="D86" s="177"/>
      <c r="E86" s="6"/>
      <c r="F86" s="6"/>
      <c r="G86" s="6"/>
      <c r="H86" s="6"/>
      <c r="I86" s="6"/>
      <c r="J86" s="58">
        <f>SUM(J$67:J85)/$F$65</f>
        <v>170.11720829257348</v>
      </c>
    </row>
    <row r="87" spans="1:10" hidden="1" outlineLevel="1" x14ac:dyDescent="0.25">
      <c r="A87" s="174" t="s">
        <v>16</v>
      </c>
      <c r="B87" s="8" t="s">
        <v>95</v>
      </c>
      <c r="C87" s="21">
        <f t="shared" si="45"/>
        <v>445.1</v>
      </c>
      <c r="D87" s="177"/>
      <c r="E87" s="6"/>
      <c r="F87" s="6"/>
      <c r="G87" s="6"/>
      <c r="H87" s="6"/>
      <c r="I87" s="6"/>
      <c r="J87" s="58">
        <f>SUM(J$67:J86)/$F$65</f>
        <v>170.49940826627056</v>
      </c>
    </row>
    <row r="88" spans="1:10" hidden="1" outlineLevel="1" x14ac:dyDescent="0.25">
      <c r="A88" s="174" t="s">
        <v>16</v>
      </c>
      <c r="B88" s="8" t="s">
        <v>95</v>
      </c>
      <c r="C88" s="21">
        <f t="shared" si="45"/>
        <v>445.1</v>
      </c>
      <c r="D88" s="177"/>
      <c r="E88" s="6"/>
      <c r="F88" s="6"/>
      <c r="G88" s="6"/>
      <c r="H88" s="6"/>
      <c r="I88" s="6"/>
      <c r="J88" s="58">
        <f>SUM(J$67:J87)/$F$65</f>
        <v>170.88246692335051</v>
      </c>
    </row>
    <row r="89" spans="1:10" hidden="1" outlineLevel="1" x14ac:dyDescent="0.25">
      <c r="A89" s="174" t="s">
        <v>16</v>
      </c>
      <c r="B89" s="8" t="s">
        <v>95</v>
      </c>
      <c r="C89" s="21">
        <f t="shared" si="45"/>
        <v>445.1</v>
      </c>
      <c r="D89" s="177"/>
      <c r="E89" s="6"/>
      <c r="F89" s="6"/>
      <c r="G89" s="6"/>
      <c r="H89" s="6"/>
      <c r="I89" s="6"/>
      <c r="J89" s="58">
        <f>SUM(J$67:J88)/$F$65</f>
        <v>171.26638619300527</v>
      </c>
    </row>
    <row r="90" spans="1:10" hidden="1" outlineLevel="1" x14ac:dyDescent="0.25">
      <c r="A90" s="174" t="s">
        <v>16</v>
      </c>
      <c r="B90" s="8" t="s">
        <v>95</v>
      </c>
      <c r="C90" s="21">
        <f t="shared" si="45"/>
        <v>445.1</v>
      </c>
      <c r="D90" s="177"/>
      <c r="E90" s="6"/>
      <c r="F90" s="6"/>
      <c r="G90" s="6"/>
      <c r="H90" s="6"/>
      <c r="I90" s="6"/>
      <c r="J90" s="58">
        <f>SUM(J$67:J89)/$F$65</f>
        <v>171.65116800876129</v>
      </c>
    </row>
    <row r="91" spans="1:10" hidden="1" outlineLevel="1" x14ac:dyDescent="0.25">
      <c r="A91" s="174" t="s">
        <v>16</v>
      </c>
      <c r="B91" s="8" t="s">
        <v>95</v>
      </c>
      <c r="C91" s="21">
        <f t="shared" si="45"/>
        <v>445.1</v>
      </c>
      <c r="D91" s="177"/>
      <c r="E91" s="6"/>
      <c r="F91" s="6"/>
      <c r="G91" s="6"/>
      <c r="H91" s="6"/>
      <c r="I91" s="6"/>
      <c r="J91" s="58">
        <f>SUM(J$67:J90)/$F$65</f>
        <v>172.03681430848891</v>
      </c>
    </row>
    <row r="92" spans="1:10" hidden="1" outlineLevel="1" x14ac:dyDescent="0.25">
      <c r="A92" s="174"/>
      <c r="B92" s="8" t="s">
        <v>95</v>
      </c>
      <c r="C92" s="21">
        <f>$J$65</f>
        <v>445.1</v>
      </c>
      <c r="E92" s="6"/>
      <c r="F92" s="6"/>
      <c r="G92" s="6"/>
      <c r="H92" s="6"/>
      <c r="I92" s="6"/>
      <c r="J92" s="58">
        <f>SUM(J$67:J91)/$F$65</f>
        <v>172.42332703441227</v>
      </c>
    </row>
    <row r="93" spans="1:10" collapsed="1" x14ac:dyDescent="0.25"/>
    <row r="94" spans="1:10" ht="18.75" x14ac:dyDescent="0.3">
      <c r="A94" s="339"/>
      <c r="B94" s="339"/>
      <c r="C94" s="339"/>
      <c r="D94" s="339"/>
      <c r="E94" s="175" t="s">
        <v>54</v>
      </c>
      <c r="F94" s="173">
        <f>J94-H94</f>
        <v>445.1</v>
      </c>
      <c r="G94" s="171" t="s">
        <v>97</v>
      </c>
      <c r="H94" s="38">
        <f>H65</f>
        <v>0</v>
      </c>
      <c r="I94" s="171" t="s">
        <v>98</v>
      </c>
      <c r="J94" s="59">
        <f>J65</f>
        <v>445.1</v>
      </c>
    </row>
    <row r="95" spans="1:10" x14ac:dyDescent="0.25">
      <c r="A95" s="174"/>
      <c r="B95" s="174" t="s">
        <v>7</v>
      </c>
      <c r="C95" s="174" t="s">
        <v>47</v>
      </c>
      <c r="D95" s="174" t="s">
        <v>24</v>
      </c>
      <c r="E95" s="174" t="s">
        <v>49</v>
      </c>
      <c r="F95" s="174" t="s">
        <v>50</v>
      </c>
      <c r="G95" s="174" t="s">
        <v>50</v>
      </c>
      <c r="H95" s="174" t="s">
        <v>51</v>
      </c>
      <c r="I95" s="174" t="s">
        <v>52</v>
      </c>
      <c r="J95" s="16" t="s">
        <v>53</v>
      </c>
    </row>
    <row r="96" spans="1:10" x14ac:dyDescent="0.25">
      <c r="A96" s="174"/>
      <c r="B96" s="8" t="s">
        <v>96</v>
      </c>
      <c r="C96" s="12">
        <f>$H94</f>
        <v>0</v>
      </c>
      <c r="D96" s="12"/>
      <c r="E96" s="327">
        <f>IF(C97=C96,(C97-C96)/2, C97-C96)</f>
        <v>402.9</v>
      </c>
      <c r="F96" s="327">
        <f t="shared" ref="F96" si="46">E96+D96</f>
        <v>402.9</v>
      </c>
      <c r="G96" s="327">
        <f>IF(C97&gt;=J94,D97,0)</f>
        <v>0</v>
      </c>
      <c r="H96" s="13">
        <f>(G96+F96)/2</f>
        <v>201.45</v>
      </c>
      <c r="I96" s="13">
        <f>E96</f>
        <v>402.9</v>
      </c>
      <c r="J96" s="17">
        <f>H96*I96</f>
        <v>81164.204999999987</v>
      </c>
    </row>
    <row r="97" spans="1:10" x14ac:dyDescent="0.25">
      <c r="A97" s="174" t="s">
        <v>21</v>
      </c>
      <c r="B97" s="172" t="s">
        <v>105</v>
      </c>
      <c r="C97" s="176">
        <v>402.9</v>
      </c>
      <c r="D97" s="172">
        <v>36.299999999999997</v>
      </c>
      <c r="E97" s="24">
        <f t="shared" ref="E97" si="47">IF(C98=0,"",(C98-C97)/2)</f>
        <v>21.100000000000023</v>
      </c>
      <c r="F97" s="24">
        <f>E97+D97</f>
        <v>57.40000000000002</v>
      </c>
      <c r="G97" s="24">
        <f>E97+D98</f>
        <v>77.300000000000026</v>
      </c>
      <c r="H97" s="24">
        <f>((G97+F97)/2)/2</f>
        <v>33.675000000000011</v>
      </c>
      <c r="I97" s="24">
        <f>E97*2</f>
        <v>42.200000000000045</v>
      </c>
      <c r="J97" s="25">
        <f>H97*I97</f>
        <v>1421.0850000000021</v>
      </c>
    </row>
    <row r="98" spans="1:10" x14ac:dyDescent="0.25">
      <c r="A98" s="174" t="s">
        <v>21</v>
      </c>
      <c r="B98" s="171" t="s">
        <v>111</v>
      </c>
      <c r="C98" s="171">
        <v>445.1</v>
      </c>
      <c r="D98" s="172">
        <v>56.2</v>
      </c>
      <c r="E98" s="13">
        <f t="shared" ref="E98" si="48">IF(C99=C98,(C99-C98)/2,C99-C98)</f>
        <v>0</v>
      </c>
      <c r="F98" s="13">
        <f t="shared" ref="F98" si="49">E98+D98</f>
        <v>56.2</v>
      </c>
      <c r="G98" s="13"/>
      <c r="H98" s="13">
        <f t="shared" ref="H98" si="50">(G98+F98)/2</f>
        <v>28.1</v>
      </c>
      <c r="I98" s="13">
        <f t="shared" ref="I98" si="51">E98</f>
        <v>0</v>
      </c>
      <c r="J98" s="17">
        <f t="shared" ref="J98" si="52">H98*I98</f>
        <v>0</v>
      </c>
    </row>
    <row r="99" spans="1:10" x14ac:dyDescent="0.25">
      <c r="A99" s="174" t="s">
        <v>21</v>
      </c>
      <c r="B99" s="8" t="s">
        <v>95</v>
      </c>
      <c r="C99" s="21">
        <f t="shared" ref="C99:C120" si="53">$J$94</f>
        <v>445.1</v>
      </c>
      <c r="D99" s="177"/>
      <c r="E99" s="6"/>
      <c r="F99" s="6"/>
      <c r="G99" s="6"/>
      <c r="H99" s="6"/>
      <c r="I99" s="6"/>
      <c r="J99" s="58">
        <f>SUM(J$96:J98)/$F$94</f>
        <v>185.54322624129406</v>
      </c>
    </row>
    <row r="100" spans="1:10" hidden="1" outlineLevel="1" x14ac:dyDescent="0.25">
      <c r="A100" s="174" t="s">
        <v>21</v>
      </c>
      <c r="B100" s="8" t="s">
        <v>95</v>
      </c>
      <c r="C100" s="21">
        <f t="shared" si="53"/>
        <v>445.1</v>
      </c>
      <c r="D100" s="177"/>
      <c r="E100" s="6"/>
      <c r="F100" s="6"/>
      <c r="G100" s="6"/>
      <c r="H100" s="6"/>
      <c r="I100" s="6"/>
      <c r="J100" s="58">
        <f>SUM(J$96:J99)/$F$94</f>
        <v>185.96008363568026</v>
      </c>
    </row>
    <row r="101" spans="1:10" hidden="1" outlineLevel="1" x14ac:dyDescent="0.25">
      <c r="A101" s="174" t="s">
        <v>21</v>
      </c>
      <c r="B101" s="8" t="s">
        <v>95</v>
      </c>
      <c r="C101" s="21">
        <f t="shared" si="53"/>
        <v>445.1</v>
      </c>
      <c r="D101" s="177"/>
      <c r="E101" s="6"/>
      <c r="F101" s="6"/>
      <c r="G101" s="6"/>
      <c r="H101" s="6"/>
      <c r="I101" s="6"/>
      <c r="J101" s="58">
        <f>SUM(J$96:J100)/$F$94</f>
        <v>186.37787757779591</v>
      </c>
    </row>
    <row r="102" spans="1:10" hidden="1" outlineLevel="1" x14ac:dyDescent="0.25">
      <c r="A102" s="174" t="s">
        <v>21</v>
      </c>
      <c r="B102" s="8" t="s">
        <v>95</v>
      </c>
      <c r="C102" s="21">
        <f t="shared" si="53"/>
        <v>445.1</v>
      </c>
      <c r="D102" s="177"/>
      <c r="E102" s="6"/>
      <c r="F102" s="6"/>
      <c r="G102" s="6"/>
      <c r="H102" s="6"/>
      <c r="I102" s="6"/>
      <c r="J102" s="58">
        <f>SUM(J$96:J101)/$F$94</f>
        <v>186.79661017176986</v>
      </c>
    </row>
    <row r="103" spans="1:10" hidden="1" outlineLevel="1" x14ac:dyDescent="0.25">
      <c r="A103" s="174" t="s">
        <v>21</v>
      </c>
      <c r="B103" s="8" t="s">
        <v>95</v>
      </c>
      <c r="C103" s="21">
        <f t="shared" si="53"/>
        <v>445.1</v>
      </c>
      <c r="D103" s="177"/>
      <c r="E103" s="6"/>
      <c r="F103" s="6"/>
      <c r="G103" s="6"/>
      <c r="H103" s="6"/>
      <c r="I103" s="6"/>
      <c r="J103" s="58">
        <f>SUM(J$96:J102)/$F$94</f>
        <v>187.21628352645817</v>
      </c>
    </row>
    <row r="104" spans="1:10" hidden="1" outlineLevel="1" x14ac:dyDescent="0.25">
      <c r="A104" s="174" t="s">
        <v>21</v>
      </c>
      <c r="B104" s="8" t="s">
        <v>95</v>
      </c>
      <c r="C104" s="21">
        <f t="shared" si="53"/>
        <v>445.1</v>
      </c>
      <c r="D104" s="177"/>
      <c r="E104" s="6"/>
      <c r="F104" s="6"/>
      <c r="G104" s="6"/>
      <c r="H104" s="6"/>
      <c r="I104" s="6"/>
      <c r="J104" s="58">
        <f>SUM(J$96:J103)/$F$94</f>
        <v>187.63689975545495</v>
      </c>
    </row>
    <row r="105" spans="1:10" hidden="1" outlineLevel="1" x14ac:dyDescent="0.25">
      <c r="A105" s="174" t="s">
        <v>21</v>
      </c>
      <c r="B105" s="8" t="s">
        <v>95</v>
      </c>
      <c r="C105" s="21">
        <f t="shared" si="53"/>
        <v>445.1</v>
      </c>
      <c r="D105" s="177"/>
      <c r="E105" s="6"/>
      <c r="F105" s="6"/>
      <c r="G105" s="6"/>
      <c r="H105" s="6"/>
      <c r="I105" s="6"/>
      <c r="J105" s="58">
        <f>SUM(J$96:J104)/$F$94</f>
        <v>188.05846097710278</v>
      </c>
    </row>
    <row r="106" spans="1:10" hidden="1" outlineLevel="1" x14ac:dyDescent="0.25">
      <c r="A106" s="174" t="s">
        <v>21</v>
      </c>
      <c r="B106" s="8" t="s">
        <v>95</v>
      </c>
      <c r="C106" s="21">
        <f t="shared" si="53"/>
        <v>445.1</v>
      </c>
      <c r="D106" s="177"/>
      <c r="E106" s="6"/>
      <c r="F106" s="6"/>
      <c r="G106" s="6"/>
      <c r="H106" s="6"/>
      <c r="I106" s="6"/>
      <c r="J106" s="58">
        <f>SUM(J$96:J105)/$F$94</f>
        <v>188.4809693145036</v>
      </c>
    </row>
    <row r="107" spans="1:10" hidden="1" outlineLevel="1" x14ac:dyDescent="0.25">
      <c r="A107" s="174" t="s">
        <v>21</v>
      </c>
      <c r="B107" s="8" t="s">
        <v>95</v>
      </c>
      <c r="C107" s="21">
        <f t="shared" si="53"/>
        <v>445.1</v>
      </c>
      <c r="D107" s="177"/>
      <c r="E107" s="6"/>
      <c r="F107" s="6"/>
      <c r="G107" s="6"/>
      <c r="H107" s="6"/>
      <c r="I107" s="6"/>
      <c r="J107" s="58">
        <f>SUM(J$96:J106)/$F$94</f>
        <v>188.90442689552921</v>
      </c>
    </row>
    <row r="108" spans="1:10" hidden="1" outlineLevel="1" x14ac:dyDescent="0.25">
      <c r="A108" s="174" t="s">
        <v>21</v>
      </c>
      <c r="B108" s="8" t="s">
        <v>95</v>
      </c>
      <c r="C108" s="21">
        <f t="shared" si="53"/>
        <v>445.1</v>
      </c>
      <c r="D108" s="177"/>
      <c r="E108" s="6"/>
      <c r="F108" s="6"/>
      <c r="G108" s="6"/>
      <c r="H108" s="6"/>
      <c r="I108" s="6"/>
      <c r="J108" s="58">
        <f>SUM(J$96:J107)/$F$94</f>
        <v>189.32883585283216</v>
      </c>
    </row>
    <row r="109" spans="1:10" hidden="1" outlineLevel="1" x14ac:dyDescent="0.25">
      <c r="A109" s="174" t="s">
        <v>21</v>
      </c>
      <c r="B109" s="8" t="s">
        <v>95</v>
      </c>
      <c r="C109" s="21">
        <f t="shared" si="53"/>
        <v>445.1</v>
      </c>
      <c r="D109" s="177"/>
      <c r="E109" s="6"/>
      <c r="F109" s="6"/>
      <c r="G109" s="6"/>
      <c r="H109" s="6"/>
      <c r="I109" s="6"/>
      <c r="J109" s="58">
        <f>SUM(J$96:J108)/$F$94</f>
        <v>189.75419832385629</v>
      </c>
    </row>
    <row r="110" spans="1:10" hidden="1" outlineLevel="1" x14ac:dyDescent="0.25">
      <c r="A110" s="174" t="s">
        <v>21</v>
      </c>
      <c r="B110" s="8" t="s">
        <v>95</v>
      </c>
      <c r="C110" s="21">
        <f t="shared" si="53"/>
        <v>445.1</v>
      </c>
      <c r="D110" s="177"/>
      <c r="E110" s="6"/>
      <c r="F110" s="6"/>
      <c r="G110" s="6"/>
      <c r="H110" s="6"/>
      <c r="I110" s="6"/>
      <c r="J110" s="58">
        <f>SUM(J$96:J109)/$F$94</f>
        <v>190.18051645084765</v>
      </c>
    </row>
    <row r="111" spans="1:10" hidden="1" outlineLevel="1" x14ac:dyDescent="0.25">
      <c r="A111" s="174" t="s">
        <v>21</v>
      </c>
      <c r="B111" s="8" t="s">
        <v>95</v>
      </c>
      <c r="C111" s="21">
        <f t="shared" si="53"/>
        <v>445.1</v>
      </c>
      <c r="D111" s="177"/>
      <c r="E111" s="6"/>
      <c r="F111" s="6"/>
      <c r="G111" s="6"/>
      <c r="H111" s="6"/>
      <c r="I111" s="6"/>
      <c r="J111" s="58">
        <f>SUM(J$96:J110)/$F$94</f>
        <v>190.60779238086528</v>
      </c>
    </row>
    <row r="112" spans="1:10" hidden="1" outlineLevel="1" x14ac:dyDescent="0.25">
      <c r="A112" s="174" t="s">
        <v>21</v>
      </c>
      <c r="B112" s="8" t="s">
        <v>95</v>
      </c>
      <c r="C112" s="21">
        <f t="shared" si="53"/>
        <v>445.1</v>
      </c>
      <c r="D112" s="177"/>
      <c r="E112" s="6"/>
      <c r="F112" s="6"/>
      <c r="G112" s="6"/>
      <c r="H112" s="6"/>
      <c r="I112" s="6"/>
      <c r="J112" s="58">
        <f>SUM(J$96:J111)/$F$94</f>
        <v>191.03602826579194</v>
      </c>
    </row>
    <row r="113" spans="1:10" hidden="1" outlineLevel="1" x14ac:dyDescent="0.25">
      <c r="A113" s="174" t="s">
        <v>21</v>
      </c>
      <c r="B113" s="8" t="s">
        <v>95</v>
      </c>
      <c r="C113" s="21">
        <f t="shared" si="53"/>
        <v>445.1</v>
      </c>
      <c r="D113" s="177"/>
      <c r="E113" s="6"/>
      <c r="F113" s="6"/>
      <c r="G113" s="6"/>
      <c r="H113" s="6"/>
      <c r="I113" s="6"/>
      <c r="J113" s="58">
        <f>SUM(J$96:J112)/$F$94</f>
        <v>191.46522626234506</v>
      </c>
    </row>
    <row r="114" spans="1:10" hidden="1" outlineLevel="1" x14ac:dyDescent="0.25">
      <c r="A114" s="174" t="s">
        <v>21</v>
      </c>
      <c r="B114" s="8" t="s">
        <v>95</v>
      </c>
      <c r="C114" s="21">
        <f t="shared" si="53"/>
        <v>445.1</v>
      </c>
      <c r="D114" s="177"/>
      <c r="E114" s="6"/>
      <c r="F114" s="6"/>
      <c r="G114" s="6"/>
      <c r="H114" s="6"/>
      <c r="I114" s="6"/>
      <c r="J114" s="58">
        <f>SUM(J$96:J113)/$F$94</f>
        <v>191.89538853208745</v>
      </c>
    </row>
    <row r="115" spans="1:10" hidden="1" outlineLevel="1" x14ac:dyDescent="0.25">
      <c r="A115" s="174" t="s">
        <v>21</v>
      </c>
      <c r="B115" s="8" t="s">
        <v>95</v>
      </c>
      <c r="C115" s="21">
        <f t="shared" si="53"/>
        <v>445.1</v>
      </c>
      <c r="D115" s="177"/>
      <c r="E115" s="6"/>
      <c r="F115" s="6"/>
      <c r="G115" s="6"/>
      <c r="H115" s="6"/>
      <c r="I115" s="6"/>
      <c r="J115" s="58">
        <f>SUM(J$96:J114)/$F$94</f>
        <v>192.32651724143835</v>
      </c>
    </row>
    <row r="116" spans="1:10" hidden="1" outlineLevel="1" x14ac:dyDescent="0.25">
      <c r="A116" s="174" t="s">
        <v>21</v>
      </c>
      <c r="B116" s="8" t="s">
        <v>95</v>
      </c>
      <c r="C116" s="21">
        <f t="shared" si="53"/>
        <v>445.1</v>
      </c>
      <c r="D116" s="177"/>
      <c r="E116" s="6"/>
      <c r="F116" s="6"/>
      <c r="G116" s="6"/>
      <c r="H116" s="6"/>
      <c r="I116" s="6"/>
      <c r="J116" s="58">
        <f>SUM(J$96:J115)/$F$94</f>
        <v>192.75861456168423</v>
      </c>
    </row>
    <row r="117" spans="1:10" hidden="1" outlineLevel="1" x14ac:dyDescent="0.25">
      <c r="A117" s="174" t="s">
        <v>21</v>
      </c>
      <c r="B117" s="8" t="s">
        <v>95</v>
      </c>
      <c r="C117" s="21">
        <f t="shared" si="53"/>
        <v>445.1</v>
      </c>
      <c r="D117" s="177"/>
      <c r="E117" s="6"/>
      <c r="F117" s="6"/>
      <c r="G117" s="6"/>
      <c r="H117" s="6"/>
      <c r="I117" s="6"/>
      <c r="J117" s="58">
        <f>SUM(J$96:J116)/$F$94</f>
        <v>193.19168266898973</v>
      </c>
    </row>
    <row r="118" spans="1:10" hidden="1" outlineLevel="1" x14ac:dyDescent="0.25">
      <c r="A118" s="174" t="s">
        <v>21</v>
      </c>
      <c r="B118" s="8" t="s">
        <v>95</v>
      </c>
      <c r="C118" s="21">
        <f t="shared" si="53"/>
        <v>445.1</v>
      </c>
      <c r="D118" s="177"/>
      <c r="E118" s="6"/>
      <c r="F118" s="6"/>
      <c r="G118" s="6"/>
      <c r="H118" s="6"/>
      <c r="I118" s="6"/>
      <c r="J118" s="58">
        <f>SUM(J$96:J117)/$F$94</f>
        <v>193.6257237444087</v>
      </c>
    </row>
    <row r="119" spans="1:10" hidden="1" outlineLevel="1" x14ac:dyDescent="0.25">
      <c r="A119" s="174" t="s">
        <v>21</v>
      </c>
      <c r="B119" s="8" t="s">
        <v>95</v>
      </c>
      <c r="C119" s="21">
        <f t="shared" si="53"/>
        <v>445.1</v>
      </c>
      <c r="D119" s="177"/>
      <c r="E119" s="6"/>
      <c r="F119" s="6"/>
      <c r="G119" s="6"/>
      <c r="H119" s="6"/>
      <c r="I119" s="6"/>
      <c r="J119" s="58">
        <f>SUM(J$96:J118)/$F$94</f>
        <v>194.06073997389512</v>
      </c>
    </row>
    <row r="120" spans="1:10" hidden="1" outlineLevel="1" x14ac:dyDescent="0.25">
      <c r="A120" s="174" t="s">
        <v>21</v>
      </c>
      <c r="B120" s="8" t="s">
        <v>95</v>
      </c>
      <c r="C120" s="21">
        <f t="shared" si="53"/>
        <v>445.1</v>
      </c>
      <c r="D120" s="177"/>
      <c r="E120" s="6"/>
      <c r="F120" s="6"/>
      <c r="G120" s="6"/>
      <c r="H120" s="6"/>
      <c r="I120" s="6"/>
      <c r="J120" s="58">
        <f>SUM(J$96:J119)/$F$94</f>
        <v>194.49673354831413</v>
      </c>
    </row>
    <row r="121" spans="1:10" hidden="1" outlineLevel="1" x14ac:dyDescent="0.25">
      <c r="A121" s="174"/>
      <c r="B121" s="8" t="s">
        <v>95</v>
      </c>
      <c r="C121" s="21">
        <f>$J$94</f>
        <v>445.1</v>
      </c>
      <c r="E121" s="6"/>
      <c r="F121" s="6"/>
      <c r="G121" s="6"/>
      <c r="H121" s="6"/>
      <c r="I121" s="6"/>
      <c r="J121" s="58">
        <f>SUM(J$96:J120)/$F$94</f>
        <v>194.93370666345299</v>
      </c>
    </row>
    <row r="122" spans="1:10" collapsed="1" x14ac:dyDescent="0.25"/>
    <row r="123" spans="1:10" ht="18.75" x14ac:dyDescent="0.3">
      <c r="A123" s="339"/>
      <c r="B123" s="339"/>
      <c r="C123" s="339"/>
      <c r="D123" s="339"/>
      <c r="E123" s="175" t="s">
        <v>54</v>
      </c>
      <c r="F123" s="50">
        <f>J123-H123</f>
        <v>445.1</v>
      </c>
      <c r="G123" s="171" t="s">
        <v>97</v>
      </c>
      <c r="H123" s="38">
        <f>H94</f>
        <v>0</v>
      </c>
      <c r="I123" s="171" t="s">
        <v>98</v>
      </c>
      <c r="J123" s="59">
        <f>J94</f>
        <v>445.1</v>
      </c>
    </row>
    <row r="124" spans="1:10" x14ac:dyDescent="0.25">
      <c r="A124" s="174"/>
      <c r="B124" s="174" t="s">
        <v>7</v>
      </c>
      <c r="C124" s="174" t="s">
        <v>47</v>
      </c>
      <c r="D124" s="174" t="s">
        <v>24</v>
      </c>
      <c r="E124" s="174" t="s">
        <v>49</v>
      </c>
      <c r="F124" s="174" t="s">
        <v>50</v>
      </c>
      <c r="G124" s="174" t="s">
        <v>50</v>
      </c>
      <c r="H124" s="174" t="s">
        <v>51</v>
      </c>
      <c r="I124" s="174" t="s">
        <v>52</v>
      </c>
      <c r="J124" s="16" t="s">
        <v>53</v>
      </c>
    </row>
    <row r="125" spans="1:10" x14ac:dyDescent="0.25">
      <c r="A125" s="174"/>
      <c r="B125" s="8" t="s">
        <v>96</v>
      </c>
      <c r="C125" s="12">
        <f>$H123</f>
        <v>0</v>
      </c>
      <c r="D125" s="12"/>
      <c r="E125" s="327">
        <f>IF(C126=C125,(C126-C125)/2, C126-C125)</f>
        <v>68.400000000000006</v>
      </c>
      <c r="F125" s="327">
        <f t="shared" ref="F125" si="54">E125+D125</f>
        <v>68.400000000000006</v>
      </c>
      <c r="G125" s="327">
        <f>IF(C126&gt;=J123,D126,0)</f>
        <v>0</v>
      </c>
      <c r="H125" s="13">
        <f>(G125+F125)/2</f>
        <v>34.200000000000003</v>
      </c>
      <c r="I125" s="13">
        <f>E125</f>
        <v>68.400000000000006</v>
      </c>
      <c r="J125" s="17">
        <f>H125*I125</f>
        <v>2339.2800000000002</v>
      </c>
    </row>
    <row r="126" spans="1:10" x14ac:dyDescent="0.25">
      <c r="A126" s="174" t="s">
        <v>99</v>
      </c>
      <c r="B126" s="178" t="s">
        <v>220</v>
      </c>
      <c r="C126" s="179">
        <v>68.400000000000006</v>
      </c>
      <c r="D126" s="178">
        <v>0</v>
      </c>
      <c r="E126" s="24">
        <f t="shared" ref="E126:E131" si="55">IF(C127=0,"",(C127-C126)/2)</f>
        <v>19.549999999999997</v>
      </c>
      <c r="F126" s="24">
        <f>E126+D126</f>
        <v>19.549999999999997</v>
      </c>
      <c r="G126" s="24">
        <f>E126+D127</f>
        <v>19.549999999999997</v>
      </c>
      <c r="H126" s="24">
        <f>((G126+F126)/2)/2</f>
        <v>9.7749999999999986</v>
      </c>
      <c r="I126" s="24">
        <f>E126*2</f>
        <v>39.099999999999994</v>
      </c>
      <c r="J126" s="25">
        <f>H126*I126</f>
        <v>382.20249999999987</v>
      </c>
    </row>
    <row r="127" spans="1:10" x14ac:dyDescent="0.25">
      <c r="A127" s="174" t="s">
        <v>99</v>
      </c>
      <c r="B127" s="177" t="s">
        <v>599</v>
      </c>
      <c r="C127" s="177">
        <v>107.5</v>
      </c>
      <c r="D127" s="178">
        <v>0</v>
      </c>
      <c r="E127" s="24">
        <f t="shared" si="55"/>
        <v>8.7000000000000028</v>
      </c>
      <c r="F127" s="24">
        <f>E127+D127</f>
        <v>8.7000000000000028</v>
      </c>
      <c r="G127" s="24">
        <f t="shared" ref="G127:G133" si="56">E127+D128</f>
        <v>8.7000000000000028</v>
      </c>
      <c r="H127" s="24">
        <f t="shared" ref="H127:H138" si="57">((G127+F127)/2)/2</f>
        <v>4.3500000000000014</v>
      </c>
      <c r="I127" s="24">
        <f t="shared" ref="I127:I138" si="58">E127*2</f>
        <v>17.400000000000006</v>
      </c>
      <c r="J127" s="25">
        <f t="shared" ref="J127:J139" si="59">H127*I127</f>
        <v>75.690000000000055</v>
      </c>
    </row>
    <row r="128" spans="1:10" x14ac:dyDescent="0.25">
      <c r="A128" s="174" t="s">
        <v>99</v>
      </c>
      <c r="B128" s="177" t="s">
        <v>600</v>
      </c>
      <c r="C128" s="177">
        <v>124.9</v>
      </c>
      <c r="D128" s="177">
        <v>0</v>
      </c>
      <c r="E128" s="24">
        <f t="shared" si="55"/>
        <v>8.75</v>
      </c>
      <c r="F128" s="24">
        <f>E128+D128</f>
        <v>8.75</v>
      </c>
      <c r="G128" s="24">
        <f t="shared" si="56"/>
        <v>19.05</v>
      </c>
      <c r="H128" s="24">
        <f t="shared" si="57"/>
        <v>6.95</v>
      </c>
      <c r="I128" s="24">
        <f t="shared" si="58"/>
        <v>17.5</v>
      </c>
      <c r="J128" s="25">
        <f t="shared" si="59"/>
        <v>121.625</v>
      </c>
    </row>
    <row r="129" spans="1:10" x14ac:dyDescent="0.25">
      <c r="A129" s="174" t="s">
        <v>99</v>
      </c>
      <c r="B129" s="177" t="s">
        <v>607</v>
      </c>
      <c r="C129" s="177">
        <v>142.4</v>
      </c>
      <c r="D129" s="178">
        <v>10.3</v>
      </c>
      <c r="E129" s="24">
        <f t="shared" si="55"/>
        <v>17.049999999999997</v>
      </c>
      <c r="F129" s="24">
        <f>E129+D129</f>
        <v>27.349999999999998</v>
      </c>
      <c r="G129" s="24">
        <f t="shared" si="56"/>
        <v>17.049999999999997</v>
      </c>
      <c r="H129" s="24">
        <f t="shared" si="57"/>
        <v>11.099999999999998</v>
      </c>
      <c r="I129" s="24">
        <f t="shared" si="58"/>
        <v>34.099999999999994</v>
      </c>
      <c r="J129" s="25">
        <f t="shared" si="59"/>
        <v>378.50999999999988</v>
      </c>
    </row>
    <row r="130" spans="1:10" x14ac:dyDescent="0.25">
      <c r="A130" s="174" t="s">
        <v>99</v>
      </c>
      <c r="B130" s="177" t="s">
        <v>601</v>
      </c>
      <c r="C130" s="177">
        <v>176.5</v>
      </c>
      <c r="D130" s="178">
        <v>0</v>
      </c>
      <c r="E130" s="24">
        <f t="shared" si="55"/>
        <v>11.900000000000006</v>
      </c>
      <c r="F130" s="24">
        <f>E130+D130</f>
        <v>11.900000000000006</v>
      </c>
      <c r="G130" s="24">
        <f t="shared" si="56"/>
        <v>11.900000000000006</v>
      </c>
      <c r="H130" s="24">
        <f t="shared" si="57"/>
        <v>5.9500000000000028</v>
      </c>
      <c r="I130" s="24">
        <f t="shared" si="58"/>
        <v>23.800000000000011</v>
      </c>
      <c r="J130" s="25">
        <f t="shared" si="59"/>
        <v>141.61000000000013</v>
      </c>
    </row>
    <row r="131" spans="1:10" x14ac:dyDescent="0.25">
      <c r="A131" s="174" t="s">
        <v>99</v>
      </c>
      <c r="B131" s="177" t="s">
        <v>219</v>
      </c>
      <c r="C131" s="177">
        <v>200.3</v>
      </c>
      <c r="D131" s="178">
        <v>0</v>
      </c>
      <c r="E131" s="24">
        <f t="shared" si="55"/>
        <v>21.449999999999989</v>
      </c>
      <c r="F131" s="24">
        <f t="shared" ref="F131:F139" si="60">E131+D131</f>
        <v>21.449999999999989</v>
      </c>
      <c r="G131" s="24">
        <f t="shared" si="56"/>
        <v>21.449999999999989</v>
      </c>
      <c r="H131" s="24">
        <f t="shared" si="57"/>
        <v>10.724999999999994</v>
      </c>
      <c r="I131" s="24">
        <f t="shared" si="58"/>
        <v>42.899999999999977</v>
      </c>
      <c r="J131" s="25">
        <f t="shared" si="59"/>
        <v>460.10249999999951</v>
      </c>
    </row>
    <row r="132" spans="1:10" x14ac:dyDescent="0.25">
      <c r="A132" s="174" t="s">
        <v>99</v>
      </c>
      <c r="B132" s="178" t="s">
        <v>608</v>
      </c>
      <c r="C132" s="177">
        <v>243.2</v>
      </c>
      <c r="D132" s="177">
        <v>0</v>
      </c>
      <c r="E132" s="24">
        <f>IF(C133=0,"",(C133-C132)/2)</f>
        <v>16.200000000000017</v>
      </c>
      <c r="F132" s="24">
        <f t="shared" si="60"/>
        <v>16.200000000000017</v>
      </c>
      <c r="G132" s="24">
        <f t="shared" si="56"/>
        <v>26.800000000000018</v>
      </c>
      <c r="H132" s="24">
        <f t="shared" si="57"/>
        <v>10.750000000000009</v>
      </c>
      <c r="I132" s="24">
        <f t="shared" si="58"/>
        <v>32.400000000000034</v>
      </c>
      <c r="J132" s="25">
        <f t="shared" si="59"/>
        <v>348.30000000000064</v>
      </c>
    </row>
    <row r="133" spans="1:10" x14ac:dyDescent="0.25">
      <c r="A133" s="174" t="s">
        <v>99</v>
      </c>
      <c r="B133" s="178" t="s">
        <v>609</v>
      </c>
      <c r="C133" s="177">
        <v>275.60000000000002</v>
      </c>
      <c r="D133" s="177">
        <v>10.6</v>
      </c>
      <c r="E133" s="24">
        <f t="shared" ref="E133" si="61">IF(C134=0,"",(C134-C133)/2)</f>
        <v>14.199999999999989</v>
      </c>
      <c r="F133" s="24">
        <f t="shared" si="60"/>
        <v>24.79999999999999</v>
      </c>
      <c r="G133" s="24">
        <f t="shared" si="56"/>
        <v>14.199999999999989</v>
      </c>
      <c r="H133" s="24">
        <f t="shared" si="57"/>
        <v>9.7499999999999947</v>
      </c>
      <c r="I133" s="24">
        <f t="shared" si="58"/>
        <v>28.399999999999977</v>
      </c>
      <c r="J133" s="25">
        <f t="shared" si="59"/>
        <v>276.89999999999964</v>
      </c>
    </row>
    <row r="134" spans="1:10" x14ac:dyDescent="0.25">
      <c r="A134" s="174" t="s">
        <v>99</v>
      </c>
      <c r="B134" s="178" t="s">
        <v>602</v>
      </c>
      <c r="C134" s="177">
        <v>304</v>
      </c>
      <c r="D134" s="177">
        <v>0</v>
      </c>
      <c r="E134" s="24">
        <f>IF(C135=0,"",(C135-C134)/2)</f>
        <v>8.0500000000000114</v>
      </c>
      <c r="F134" s="24">
        <f t="shared" si="60"/>
        <v>8.0500000000000114</v>
      </c>
      <c r="G134" s="24">
        <f>E134+D135</f>
        <v>8.0500000000000114</v>
      </c>
      <c r="H134" s="24">
        <f t="shared" si="57"/>
        <v>4.0250000000000057</v>
      </c>
      <c r="I134" s="24">
        <f t="shared" si="58"/>
        <v>16.100000000000023</v>
      </c>
      <c r="J134" s="25">
        <f t="shared" si="59"/>
        <v>64.80250000000018</v>
      </c>
    </row>
    <row r="135" spans="1:10" x14ac:dyDescent="0.25">
      <c r="A135" s="174" t="s">
        <v>99</v>
      </c>
      <c r="B135" s="178" t="s">
        <v>603</v>
      </c>
      <c r="C135" s="177">
        <v>320.10000000000002</v>
      </c>
      <c r="D135" s="177">
        <v>0</v>
      </c>
      <c r="E135" s="24">
        <f t="shared" ref="E135:E138" si="62">IF(C136=0,"",(C136-C135)/2)</f>
        <v>20.449999999999989</v>
      </c>
      <c r="F135" s="24">
        <f t="shared" si="60"/>
        <v>20.449999999999989</v>
      </c>
      <c r="G135" s="24">
        <f t="shared" ref="G135:G138" si="63">E135+D136</f>
        <v>20.449999999999989</v>
      </c>
      <c r="H135" s="24">
        <f t="shared" si="57"/>
        <v>10.224999999999994</v>
      </c>
      <c r="I135" s="24">
        <f t="shared" si="58"/>
        <v>40.899999999999977</v>
      </c>
      <c r="J135" s="25">
        <f t="shared" si="59"/>
        <v>418.20249999999953</v>
      </c>
    </row>
    <row r="136" spans="1:10" x14ac:dyDescent="0.25">
      <c r="A136" s="174" t="s">
        <v>99</v>
      </c>
      <c r="B136" s="178" t="s">
        <v>218</v>
      </c>
      <c r="C136" s="177">
        <v>361</v>
      </c>
      <c r="D136" s="177">
        <v>0</v>
      </c>
      <c r="E136" s="24">
        <f t="shared" si="62"/>
        <v>8.5</v>
      </c>
      <c r="F136" s="24">
        <f t="shared" si="60"/>
        <v>8.5</v>
      </c>
      <c r="G136" s="24">
        <f t="shared" si="63"/>
        <v>13.4</v>
      </c>
      <c r="H136" s="24">
        <f t="shared" si="57"/>
        <v>5.4749999999999996</v>
      </c>
      <c r="I136" s="24">
        <f t="shared" si="58"/>
        <v>17</v>
      </c>
      <c r="J136" s="25">
        <f t="shared" si="59"/>
        <v>93.074999999999989</v>
      </c>
    </row>
    <row r="137" spans="1:10" x14ac:dyDescent="0.25">
      <c r="A137" s="174" t="s">
        <v>99</v>
      </c>
      <c r="B137" s="178" t="s">
        <v>605</v>
      </c>
      <c r="C137" s="177">
        <v>378</v>
      </c>
      <c r="D137" s="177">
        <v>4.9000000000000004</v>
      </c>
      <c r="E137" s="24">
        <f t="shared" si="62"/>
        <v>12.449999999999989</v>
      </c>
      <c r="F137" s="24">
        <f t="shared" si="60"/>
        <v>17.349999999999987</v>
      </c>
      <c r="G137" s="24">
        <f t="shared" si="63"/>
        <v>48.749999999999986</v>
      </c>
      <c r="H137" s="24">
        <f t="shared" si="57"/>
        <v>16.524999999999991</v>
      </c>
      <c r="I137" s="24">
        <f t="shared" si="58"/>
        <v>24.899999999999977</v>
      </c>
      <c r="J137" s="25">
        <f t="shared" si="59"/>
        <v>411.4724999999994</v>
      </c>
    </row>
    <row r="138" spans="1:10" x14ac:dyDescent="0.25">
      <c r="A138" s="174" t="s">
        <v>99</v>
      </c>
      <c r="B138" s="178" t="s">
        <v>217</v>
      </c>
      <c r="C138" s="177">
        <v>402.9</v>
      </c>
      <c r="D138" s="177">
        <v>36.299999999999997</v>
      </c>
      <c r="E138" s="24">
        <f t="shared" si="62"/>
        <v>21.100000000000023</v>
      </c>
      <c r="F138" s="24">
        <f t="shared" si="60"/>
        <v>57.40000000000002</v>
      </c>
      <c r="G138" s="24">
        <f t="shared" si="63"/>
        <v>21.100000000000023</v>
      </c>
      <c r="H138" s="24">
        <f t="shared" si="57"/>
        <v>19.625000000000011</v>
      </c>
      <c r="I138" s="24">
        <f t="shared" si="58"/>
        <v>42.200000000000045</v>
      </c>
      <c r="J138" s="25">
        <f t="shared" si="59"/>
        <v>828.17500000000132</v>
      </c>
    </row>
    <row r="139" spans="1:10" x14ac:dyDescent="0.25">
      <c r="A139" s="174" t="s">
        <v>99</v>
      </c>
      <c r="B139" s="178" t="s">
        <v>187</v>
      </c>
      <c r="C139" s="177">
        <v>445.1</v>
      </c>
      <c r="D139" s="177">
        <v>0</v>
      </c>
      <c r="E139" s="13">
        <f t="shared" ref="E139" si="64">IF(C140=C139,(C140-C139)/2,C140-C139)</f>
        <v>0</v>
      </c>
      <c r="F139" s="13">
        <f t="shared" si="60"/>
        <v>0</v>
      </c>
      <c r="G139" s="13"/>
      <c r="H139" s="13">
        <f t="shared" ref="H139" si="65">(G139+F139)/2</f>
        <v>0</v>
      </c>
      <c r="I139" s="13">
        <f t="shared" ref="I139" si="66">E139</f>
        <v>0</v>
      </c>
      <c r="J139" s="17">
        <f t="shared" si="59"/>
        <v>0</v>
      </c>
    </row>
    <row r="140" spans="1:10" x14ac:dyDescent="0.25">
      <c r="A140" s="174" t="s">
        <v>99</v>
      </c>
      <c r="B140" s="8" t="s">
        <v>95</v>
      </c>
      <c r="C140" s="21">
        <f t="shared" ref="C140:C149" si="67">$J$123</f>
        <v>445.1</v>
      </c>
      <c r="D140" s="177"/>
      <c r="E140" s="6"/>
      <c r="F140" s="6"/>
      <c r="G140" s="6"/>
      <c r="H140" s="6"/>
      <c r="I140" s="6"/>
      <c r="J140" s="58">
        <f>SUM(J$125:J139)/$F$123</f>
        <v>14.243872163558747</v>
      </c>
    </row>
    <row r="141" spans="1:10" hidden="1" outlineLevel="1" x14ac:dyDescent="0.25">
      <c r="A141" s="174" t="s">
        <v>99</v>
      </c>
      <c r="B141" s="8" t="s">
        <v>95</v>
      </c>
      <c r="C141" s="21">
        <f t="shared" si="67"/>
        <v>445.1</v>
      </c>
      <c r="D141" s="177"/>
      <c r="E141" s="6"/>
      <c r="F141" s="6"/>
      <c r="G141" s="6"/>
      <c r="H141" s="6"/>
      <c r="I141" s="6"/>
      <c r="J141" s="58">
        <f>SUM(J$125:J140)/$F$123</f>
        <v>14.275873673699296</v>
      </c>
    </row>
    <row r="142" spans="1:10" hidden="1" outlineLevel="1" x14ac:dyDescent="0.25">
      <c r="A142" s="174" t="s">
        <v>99</v>
      </c>
      <c r="B142" s="8" t="s">
        <v>95</v>
      </c>
      <c r="C142" s="21">
        <f t="shared" si="67"/>
        <v>445.1</v>
      </c>
      <c r="D142" s="177"/>
      <c r="E142" s="6"/>
      <c r="F142" s="6"/>
      <c r="G142" s="6"/>
      <c r="H142" s="6"/>
      <c r="I142" s="6"/>
      <c r="J142" s="58">
        <f>SUM(J$125:J141)/$F$123</f>
        <v>14.307947081189074</v>
      </c>
    </row>
    <row r="143" spans="1:10" hidden="1" outlineLevel="1" x14ac:dyDescent="0.25">
      <c r="A143" s="174" t="s">
        <v>99</v>
      </c>
      <c r="B143" s="8" t="s">
        <v>95</v>
      </c>
      <c r="C143" s="21">
        <f t="shared" si="67"/>
        <v>445.1</v>
      </c>
      <c r="D143" s="177"/>
      <c r="E143" s="6"/>
      <c r="F143" s="6"/>
      <c r="G143" s="6"/>
      <c r="H143" s="6"/>
      <c r="I143" s="6"/>
      <c r="J143" s="58">
        <f>SUM(J$125:J142)/$F$123</f>
        <v>14.340092547558854</v>
      </c>
    </row>
    <row r="144" spans="1:10" hidden="1" outlineLevel="1" x14ac:dyDescent="0.25">
      <c r="A144" s="174" t="s">
        <v>99</v>
      </c>
      <c r="B144" s="8" t="s">
        <v>95</v>
      </c>
      <c r="C144" s="21">
        <f t="shared" si="67"/>
        <v>445.1</v>
      </c>
      <c r="D144" s="177"/>
      <c r="E144" s="6"/>
      <c r="F144" s="6"/>
      <c r="G144" s="6"/>
      <c r="H144" s="6"/>
      <c r="I144" s="6"/>
      <c r="J144" s="58">
        <f>SUM(J$125:J143)/$F$123</f>
        <v>14.372310234702324</v>
      </c>
    </row>
    <row r="145" spans="1:10" hidden="1" outlineLevel="1" x14ac:dyDescent="0.25">
      <c r="A145" s="174" t="s">
        <v>99</v>
      </c>
      <c r="B145" s="8" t="s">
        <v>95</v>
      </c>
      <c r="C145" s="21">
        <f t="shared" si="67"/>
        <v>445.1</v>
      </c>
      <c r="D145" s="177"/>
      <c r="E145" s="6"/>
      <c r="F145" s="6"/>
      <c r="G145" s="6"/>
      <c r="H145" s="6"/>
      <c r="I145" s="6"/>
      <c r="J145" s="58">
        <f>SUM(J$125:J144)/$F$123</f>
        <v>14.404600304876897</v>
      </c>
    </row>
    <row r="146" spans="1:10" hidden="1" outlineLevel="1" x14ac:dyDescent="0.25">
      <c r="A146" s="174" t="s">
        <v>99</v>
      </c>
      <c r="B146" s="8" t="s">
        <v>95</v>
      </c>
      <c r="C146" s="21">
        <f t="shared" si="67"/>
        <v>445.1</v>
      </c>
      <c r="D146" s="177"/>
      <c r="E146" s="6"/>
      <c r="F146" s="6"/>
      <c r="G146" s="6"/>
      <c r="H146" s="6"/>
      <c r="I146" s="6"/>
      <c r="J146" s="58">
        <f>SUM(J$125:J145)/$F$123</f>
        <v>14.436962920704524</v>
      </c>
    </row>
    <row r="147" spans="1:10" hidden="1" outlineLevel="1" x14ac:dyDescent="0.25">
      <c r="A147" s="174" t="s">
        <v>99</v>
      </c>
      <c r="B147" s="8" t="s">
        <v>95</v>
      </c>
      <c r="C147" s="21">
        <f t="shared" si="67"/>
        <v>445.1</v>
      </c>
      <c r="D147" s="177"/>
      <c r="E147" s="6"/>
      <c r="F147" s="6"/>
      <c r="G147" s="6"/>
      <c r="H147" s="6"/>
      <c r="I147" s="6"/>
      <c r="J147" s="58">
        <f>SUM(J$125:J146)/$F$123</f>
        <v>14.46939824517252</v>
      </c>
    </row>
    <row r="148" spans="1:10" hidden="1" outlineLevel="1" x14ac:dyDescent="0.25">
      <c r="A148" s="174" t="s">
        <v>99</v>
      </c>
      <c r="B148" s="8" t="s">
        <v>95</v>
      </c>
      <c r="C148" s="21">
        <f t="shared" si="67"/>
        <v>445.1</v>
      </c>
      <c r="D148" s="177"/>
      <c r="E148" s="6"/>
      <c r="F148" s="6"/>
      <c r="G148" s="6"/>
      <c r="H148" s="6"/>
      <c r="I148" s="6"/>
      <c r="J148" s="58">
        <f>SUM(J$125:J147)/$F$123</f>
        <v>14.501906441634377</v>
      </c>
    </row>
    <row r="149" spans="1:10" hidden="1" outlineLevel="1" x14ac:dyDescent="0.25">
      <c r="A149" s="174" t="s">
        <v>99</v>
      </c>
      <c r="B149" s="8" t="s">
        <v>95</v>
      </c>
      <c r="C149" s="21">
        <f t="shared" si="67"/>
        <v>445.1</v>
      </c>
      <c r="D149" s="177"/>
      <c r="E149" s="6"/>
      <c r="F149" s="6"/>
      <c r="G149" s="6"/>
      <c r="H149" s="6"/>
      <c r="I149" s="6"/>
      <c r="J149" s="58">
        <f>SUM(J$125:J148)/$F$123</f>
        <v>14.534487673810595</v>
      </c>
    </row>
    <row r="150" spans="1:10" hidden="1" outlineLevel="1" x14ac:dyDescent="0.25">
      <c r="A150" s="174"/>
      <c r="B150" s="8" t="s">
        <v>95</v>
      </c>
      <c r="C150" s="21">
        <f>$J$123</f>
        <v>445.1</v>
      </c>
      <c r="E150" s="6"/>
      <c r="F150" s="6"/>
      <c r="G150" s="6"/>
      <c r="H150" s="6"/>
      <c r="I150" s="6"/>
      <c r="J150" s="58">
        <f>SUM(J$125:J149)/$F$123</f>
        <v>14.5671421057895</v>
      </c>
    </row>
    <row r="151" spans="1:10" collapsed="1" x14ac:dyDescent="0.25"/>
    <row r="152" spans="1:10" ht="18.75" x14ac:dyDescent="0.3">
      <c r="A152" s="339"/>
      <c r="B152" s="339"/>
      <c r="C152" s="339"/>
      <c r="D152" s="339"/>
      <c r="E152" s="175" t="s">
        <v>54</v>
      </c>
      <c r="F152" s="173">
        <f>J152-H152</f>
        <v>445.1</v>
      </c>
      <c r="G152" s="171" t="s">
        <v>97</v>
      </c>
      <c r="H152" s="38">
        <f>H123</f>
        <v>0</v>
      </c>
      <c r="I152" s="171" t="s">
        <v>98</v>
      </c>
      <c r="J152" s="59">
        <f>J123</f>
        <v>445.1</v>
      </c>
    </row>
    <row r="153" spans="1:10" x14ac:dyDescent="0.25">
      <c r="A153" s="174"/>
      <c r="B153" s="174" t="s">
        <v>7</v>
      </c>
      <c r="C153" s="174" t="s">
        <v>47</v>
      </c>
      <c r="D153" s="174" t="s">
        <v>24</v>
      </c>
      <c r="E153" s="174" t="s">
        <v>49</v>
      </c>
      <c r="F153" s="174" t="s">
        <v>50</v>
      </c>
      <c r="G153" s="174" t="s">
        <v>50</v>
      </c>
      <c r="H153" s="174" t="s">
        <v>51</v>
      </c>
      <c r="I153" s="174" t="s">
        <v>52</v>
      </c>
      <c r="J153" s="16" t="s">
        <v>53</v>
      </c>
    </row>
    <row r="154" spans="1:10" x14ac:dyDescent="0.25">
      <c r="A154" s="174"/>
      <c r="B154" s="8" t="s">
        <v>96</v>
      </c>
      <c r="C154" s="12">
        <f>$H152</f>
        <v>0</v>
      </c>
      <c r="D154" s="12"/>
      <c r="E154" s="327">
        <f>IF(C155=C154,(C155-C154)/2, C155-C154)</f>
        <v>213</v>
      </c>
      <c r="F154" s="327">
        <f t="shared" ref="F154" si="68">E154+D154</f>
        <v>213</v>
      </c>
      <c r="G154" s="327">
        <f>IF(C155&gt;=J152,D155,0)</f>
        <v>0</v>
      </c>
      <c r="H154" s="13">
        <f>(G154+F154)/2</f>
        <v>106.5</v>
      </c>
      <c r="I154" s="13">
        <f>E154</f>
        <v>213</v>
      </c>
      <c r="J154" s="17">
        <f>H154*I154</f>
        <v>22684.5</v>
      </c>
    </row>
    <row r="155" spans="1:10" x14ac:dyDescent="0.25">
      <c r="A155" s="174" t="s">
        <v>274</v>
      </c>
      <c r="B155" s="172" t="s">
        <v>278</v>
      </c>
      <c r="C155" s="176">
        <v>213</v>
      </c>
      <c r="D155" s="172">
        <v>218.3</v>
      </c>
      <c r="E155" s="24">
        <f t="shared" ref="E155" si="69">IF(C156=0,"",(C156-C155)/2)</f>
        <v>116.05000000000001</v>
      </c>
      <c r="F155" s="24">
        <f>E155+D155</f>
        <v>334.35</v>
      </c>
      <c r="G155" s="24">
        <f>E155+D156</f>
        <v>173.95000000000002</v>
      </c>
      <c r="H155" s="24">
        <f>((G155+F155)/2)/2</f>
        <v>127.07500000000002</v>
      </c>
      <c r="I155" s="24">
        <f>E155*2</f>
        <v>232.10000000000002</v>
      </c>
      <c r="J155" s="25">
        <f>H155*I155</f>
        <v>29494.107500000006</v>
      </c>
    </row>
    <row r="156" spans="1:10" x14ac:dyDescent="0.25">
      <c r="A156" s="174" t="s">
        <v>274</v>
      </c>
      <c r="B156" s="171" t="s">
        <v>266</v>
      </c>
      <c r="C156" s="171">
        <v>445.1</v>
      </c>
      <c r="D156" s="172">
        <v>57.9</v>
      </c>
      <c r="E156" s="13">
        <f t="shared" ref="E156" si="70">IF(C157=C156,(C157-C156)/2,C157-C156)</f>
        <v>0</v>
      </c>
      <c r="F156" s="13">
        <f t="shared" ref="F156" si="71">E156+D156</f>
        <v>57.9</v>
      </c>
      <c r="G156" s="13"/>
      <c r="H156" s="13">
        <f t="shared" ref="H156" si="72">(G156+F156)/2</f>
        <v>28.95</v>
      </c>
      <c r="I156" s="13">
        <f t="shared" ref="I156" si="73">E156</f>
        <v>0</v>
      </c>
      <c r="J156" s="17">
        <f t="shared" ref="J156" si="74">H156*I156</f>
        <v>0</v>
      </c>
    </row>
    <row r="157" spans="1:10" x14ac:dyDescent="0.25">
      <c r="A157" s="174" t="s">
        <v>274</v>
      </c>
      <c r="B157" s="8" t="s">
        <v>95</v>
      </c>
      <c r="C157" s="21">
        <f t="shared" ref="C157:C178" si="75">$J$152</f>
        <v>445.1</v>
      </c>
      <c r="D157" s="177"/>
      <c r="E157" s="6"/>
      <c r="F157" s="6"/>
      <c r="G157" s="6"/>
      <c r="H157" s="6"/>
      <c r="I157" s="6"/>
      <c r="J157" s="58">
        <f>SUM(J$154:J156)/$F$152</f>
        <v>117.22895416760279</v>
      </c>
    </row>
    <row r="158" spans="1:10" hidden="1" outlineLevel="1" x14ac:dyDescent="0.25">
      <c r="A158" s="174" t="s">
        <v>274</v>
      </c>
      <c r="B158" s="8" t="s">
        <v>95</v>
      </c>
      <c r="C158" s="21">
        <f t="shared" si="75"/>
        <v>445.1</v>
      </c>
      <c r="D158" s="177"/>
      <c r="E158" s="6"/>
      <c r="F158" s="6"/>
      <c r="G158" s="6"/>
      <c r="H158" s="6"/>
      <c r="I158" s="6"/>
      <c r="J158" s="58">
        <f>SUM(J$154:J157)/$F$152</f>
        <v>117.49233083389711</v>
      </c>
    </row>
    <row r="159" spans="1:10" hidden="1" outlineLevel="1" x14ac:dyDescent="0.25">
      <c r="A159" s="174" t="s">
        <v>274</v>
      </c>
      <c r="B159" s="8" t="s">
        <v>95</v>
      </c>
      <c r="C159" s="21">
        <f t="shared" si="75"/>
        <v>445.1</v>
      </c>
      <c r="D159" s="177"/>
      <c r="E159" s="6"/>
      <c r="F159" s="6"/>
      <c r="G159" s="6"/>
      <c r="H159" s="6"/>
      <c r="I159" s="6"/>
      <c r="J159" s="58">
        <f>SUM(J$154:J158)/$F$152</f>
        <v>117.75629922489665</v>
      </c>
    </row>
    <row r="160" spans="1:10" hidden="1" outlineLevel="1" x14ac:dyDescent="0.25">
      <c r="A160" s="174" t="s">
        <v>274</v>
      </c>
      <c r="B160" s="8" t="s">
        <v>95</v>
      </c>
      <c r="C160" s="21">
        <f t="shared" si="75"/>
        <v>445.1</v>
      </c>
      <c r="D160" s="177"/>
      <c r="E160" s="6"/>
      <c r="F160" s="6"/>
      <c r="G160" s="6"/>
      <c r="H160" s="6"/>
      <c r="I160" s="6"/>
      <c r="J160" s="58">
        <f>SUM(J$154:J159)/$F$152</f>
        <v>118.02086067002111</v>
      </c>
    </row>
    <row r="161" spans="1:10" hidden="1" outlineLevel="1" x14ac:dyDescent="0.25">
      <c r="A161" s="174" t="s">
        <v>274</v>
      </c>
      <c r="B161" s="8" t="s">
        <v>95</v>
      </c>
      <c r="C161" s="21">
        <f t="shared" si="75"/>
        <v>445.1</v>
      </c>
      <c r="D161" s="177"/>
      <c r="E161" s="6"/>
      <c r="F161" s="6"/>
      <c r="G161" s="6"/>
      <c r="H161" s="6"/>
      <c r="I161" s="6"/>
      <c r="J161" s="58">
        <f>SUM(J$154:J160)/$F$152</f>
        <v>118.28601650167695</v>
      </c>
    </row>
    <row r="162" spans="1:10" hidden="1" outlineLevel="1" x14ac:dyDescent="0.25">
      <c r="A162" s="174" t="s">
        <v>274</v>
      </c>
      <c r="B162" s="8" t="s">
        <v>95</v>
      </c>
      <c r="C162" s="21">
        <f t="shared" si="75"/>
        <v>445.1</v>
      </c>
      <c r="D162" s="177"/>
      <c r="E162" s="6"/>
      <c r="F162" s="6"/>
      <c r="G162" s="6"/>
      <c r="H162" s="6"/>
      <c r="I162" s="6"/>
      <c r="J162" s="58">
        <f>SUM(J$154:J161)/$F$152</f>
        <v>118.55176805526418</v>
      </c>
    </row>
    <row r="163" spans="1:10" hidden="1" outlineLevel="1" x14ac:dyDescent="0.25">
      <c r="A163" s="174" t="s">
        <v>274</v>
      </c>
      <c r="B163" s="8" t="s">
        <v>95</v>
      </c>
      <c r="C163" s="21">
        <f t="shared" si="75"/>
        <v>445.1</v>
      </c>
      <c r="D163" s="177"/>
      <c r="E163" s="6"/>
      <c r="F163" s="6"/>
      <c r="G163" s="6"/>
      <c r="H163" s="6"/>
      <c r="I163" s="6"/>
      <c r="J163" s="58">
        <f>SUM(J$154:J162)/$F$152</f>
        <v>118.818116669183</v>
      </c>
    </row>
    <row r="164" spans="1:10" hidden="1" outlineLevel="1" x14ac:dyDescent="0.25">
      <c r="A164" s="174" t="s">
        <v>274</v>
      </c>
      <c r="B164" s="8" t="s">
        <v>95</v>
      </c>
      <c r="C164" s="21">
        <f t="shared" si="75"/>
        <v>445.1</v>
      </c>
      <c r="D164" s="177"/>
      <c r="E164" s="6"/>
      <c r="F164" s="6"/>
      <c r="G164" s="6"/>
      <c r="H164" s="6"/>
      <c r="I164" s="6"/>
      <c r="J164" s="58">
        <f>SUM(J$154:J163)/$F$152</f>
        <v>119.08506368484058</v>
      </c>
    </row>
    <row r="165" spans="1:10" hidden="1" outlineLevel="1" x14ac:dyDescent="0.25">
      <c r="A165" s="174" t="s">
        <v>274</v>
      </c>
      <c r="B165" s="8" t="s">
        <v>95</v>
      </c>
      <c r="C165" s="21">
        <f t="shared" si="75"/>
        <v>445.1</v>
      </c>
      <c r="D165" s="177"/>
      <c r="E165" s="6"/>
      <c r="F165" s="6"/>
      <c r="G165" s="6"/>
      <c r="H165" s="6"/>
      <c r="I165" s="6"/>
      <c r="J165" s="58">
        <f>SUM(J$154:J164)/$F$152</f>
        <v>119.35261044665779</v>
      </c>
    </row>
    <row r="166" spans="1:10" hidden="1" outlineLevel="1" x14ac:dyDescent="0.25">
      <c r="A166" s="174" t="s">
        <v>274</v>
      </c>
      <c r="B166" s="8" t="s">
        <v>95</v>
      </c>
      <c r="C166" s="21">
        <f t="shared" si="75"/>
        <v>445.1</v>
      </c>
      <c r="D166" s="177"/>
      <c r="E166" s="6"/>
      <c r="F166" s="6"/>
      <c r="G166" s="6"/>
      <c r="H166" s="6"/>
      <c r="I166" s="6"/>
      <c r="J166" s="58">
        <f>SUM(J$154:J165)/$F$152</f>
        <v>119.62075830207603</v>
      </c>
    </row>
    <row r="167" spans="1:10" hidden="1" outlineLevel="1" x14ac:dyDescent="0.25">
      <c r="A167" s="174" t="s">
        <v>274</v>
      </c>
      <c r="B167" s="8" t="s">
        <v>95</v>
      </c>
      <c r="C167" s="21">
        <f t="shared" si="75"/>
        <v>445.1</v>
      </c>
      <c r="D167" s="177"/>
      <c r="E167" s="6"/>
      <c r="F167" s="6"/>
      <c r="G167" s="6"/>
      <c r="H167" s="6"/>
      <c r="I167" s="6"/>
      <c r="J167" s="58">
        <f>SUM(J$154:J166)/$F$152</f>
        <v>119.88950860156395</v>
      </c>
    </row>
    <row r="168" spans="1:10" hidden="1" outlineLevel="1" x14ac:dyDescent="0.25">
      <c r="A168" s="174" t="s">
        <v>274</v>
      </c>
      <c r="B168" s="8" t="s">
        <v>95</v>
      </c>
      <c r="C168" s="21">
        <f t="shared" si="75"/>
        <v>445.1</v>
      </c>
      <c r="D168" s="177"/>
      <c r="E168" s="6"/>
      <c r="F168" s="6"/>
      <c r="G168" s="6"/>
      <c r="H168" s="6"/>
      <c r="I168" s="6"/>
      <c r="J168" s="58">
        <f>SUM(J$154:J167)/$F$152</f>
        <v>120.15886269862429</v>
      </c>
    </row>
    <row r="169" spans="1:10" hidden="1" outlineLevel="1" x14ac:dyDescent="0.25">
      <c r="A169" s="174" t="s">
        <v>274</v>
      </c>
      <c r="B169" s="8" t="s">
        <v>95</v>
      </c>
      <c r="C169" s="21">
        <f t="shared" si="75"/>
        <v>445.1</v>
      </c>
      <c r="D169" s="177"/>
      <c r="E169" s="6"/>
      <c r="F169" s="6"/>
      <c r="G169" s="6"/>
      <c r="H169" s="6"/>
      <c r="I169" s="6"/>
      <c r="J169" s="58">
        <f>SUM(J$154:J168)/$F$152</f>
        <v>120.42882194980072</v>
      </c>
    </row>
    <row r="170" spans="1:10" hidden="1" outlineLevel="1" x14ac:dyDescent="0.25">
      <c r="A170" s="174" t="s">
        <v>274</v>
      </c>
      <c r="B170" s="8" t="s">
        <v>95</v>
      </c>
      <c r="C170" s="21">
        <f t="shared" si="75"/>
        <v>445.1</v>
      </c>
      <c r="D170" s="177"/>
      <c r="E170" s="6"/>
      <c r="F170" s="6"/>
      <c r="G170" s="6"/>
      <c r="H170" s="6"/>
      <c r="I170" s="6"/>
      <c r="J170" s="58">
        <f>SUM(J$154:J169)/$F$152</f>
        <v>120.69938771468456</v>
      </c>
    </row>
    <row r="171" spans="1:10" hidden="1" outlineLevel="1" x14ac:dyDescent="0.25">
      <c r="A171" s="174" t="s">
        <v>274</v>
      </c>
      <c r="B171" s="8" t="s">
        <v>95</v>
      </c>
      <c r="C171" s="21">
        <f t="shared" si="75"/>
        <v>445.1</v>
      </c>
      <c r="D171" s="177"/>
      <c r="E171" s="6"/>
      <c r="F171" s="6"/>
      <c r="G171" s="6"/>
      <c r="H171" s="6"/>
      <c r="I171" s="6"/>
      <c r="J171" s="58">
        <f>SUM(J$154:J170)/$F$152</f>
        <v>120.97056135592177</v>
      </c>
    </row>
    <row r="172" spans="1:10" hidden="1" outlineLevel="1" x14ac:dyDescent="0.25">
      <c r="A172" s="174" t="s">
        <v>274</v>
      </c>
      <c r="B172" s="8" t="s">
        <v>95</v>
      </c>
      <c r="C172" s="21">
        <f t="shared" si="75"/>
        <v>445.1</v>
      </c>
      <c r="D172" s="177"/>
      <c r="E172" s="6"/>
      <c r="F172" s="6"/>
      <c r="G172" s="6"/>
      <c r="H172" s="6"/>
      <c r="I172" s="6"/>
      <c r="J172" s="58">
        <f>SUM(J$154:J171)/$F$152</f>
        <v>121.24234423921973</v>
      </c>
    </row>
    <row r="173" spans="1:10" hidden="1" outlineLevel="1" x14ac:dyDescent="0.25">
      <c r="A173" s="174" t="s">
        <v>274</v>
      </c>
      <c r="B173" s="8" t="s">
        <v>95</v>
      </c>
      <c r="C173" s="21">
        <f t="shared" si="75"/>
        <v>445.1</v>
      </c>
      <c r="D173" s="177"/>
      <c r="E173" s="6"/>
      <c r="F173" s="6"/>
      <c r="G173" s="6"/>
      <c r="H173" s="6"/>
      <c r="I173" s="6"/>
      <c r="J173" s="58">
        <f>SUM(J$154:J172)/$F$152</f>
        <v>121.51473773335411</v>
      </c>
    </row>
    <row r="174" spans="1:10" hidden="1" outlineLevel="1" x14ac:dyDescent="0.25">
      <c r="A174" s="174" t="s">
        <v>274</v>
      </c>
      <c r="B174" s="8" t="s">
        <v>95</v>
      </c>
      <c r="C174" s="21">
        <f t="shared" si="75"/>
        <v>445.1</v>
      </c>
      <c r="D174" s="177"/>
      <c r="E174" s="6"/>
      <c r="F174" s="6"/>
      <c r="G174" s="6"/>
      <c r="H174" s="6"/>
      <c r="I174" s="6"/>
      <c r="J174" s="58">
        <f>SUM(J$154:J173)/$F$152</f>
        <v>121.78774321017586</v>
      </c>
    </row>
    <row r="175" spans="1:10" hidden="1" outlineLevel="1" x14ac:dyDescent="0.25">
      <c r="A175" s="174" t="s">
        <v>274</v>
      </c>
      <c r="B175" s="8" t="s">
        <v>95</v>
      </c>
      <c r="C175" s="21">
        <f t="shared" si="75"/>
        <v>445.1</v>
      </c>
      <c r="D175" s="177"/>
      <c r="E175" s="6"/>
      <c r="F175" s="6"/>
      <c r="G175" s="6"/>
      <c r="H175" s="6"/>
      <c r="I175" s="6"/>
      <c r="J175" s="58">
        <f>SUM(J$154:J174)/$F$152</f>
        <v>122.06136204461795</v>
      </c>
    </row>
    <row r="176" spans="1:10" hidden="1" outlineLevel="1" x14ac:dyDescent="0.25">
      <c r="A176" s="174" t="s">
        <v>274</v>
      </c>
      <c r="B176" s="8" t="s">
        <v>95</v>
      </c>
      <c r="C176" s="21">
        <f t="shared" si="75"/>
        <v>445.1</v>
      </c>
      <c r="D176" s="177"/>
      <c r="E176" s="6"/>
      <c r="F176" s="6"/>
      <c r="G176" s="6"/>
      <c r="H176" s="6"/>
      <c r="I176" s="6"/>
      <c r="J176" s="58">
        <f>SUM(J$154:J175)/$F$152</f>
        <v>122.33559561470246</v>
      </c>
    </row>
    <row r="177" spans="1:10" hidden="1" outlineLevel="1" x14ac:dyDescent="0.25">
      <c r="A177" s="174" t="s">
        <v>274</v>
      </c>
      <c r="B177" s="8" t="s">
        <v>95</v>
      </c>
      <c r="C177" s="21">
        <f t="shared" si="75"/>
        <v>445.1</v>
      </c>
      <c r="D177" s="177"/>
      <c r="E177" s="6"/>
      <c r="F177" s="6"/>
      <c r="G177" s="6"/>
      <c r="H177" s="6"/>
      <c r="I177" s="6"/>
      <c r="J177" s="58">
        <f>SUM(J$154:J176)/$F$152</f>
        <v>122.61044530154743</v>
      </c>
    </row>
    <row r="178" spans="1:10" hidden="1" outlineLevel="1" x14ac:dyDescent="0.25">
      <c r="A178" s="174" t="s">
        <v>274</v>
      </c>
      <c r="B178" s="8" t="s">
        <v>95</v>
      </c>
      <c r="C178" s="21">
        <f t="shared" si="75"/>
        <v>445.1</v>
      </c>
      <c r="D178" s="177"/>
      <c r="E178" s="6"/>
      <c r="F178" s="6"/>
      <c r="G178" s="6"/>
      <c r="H178" s="6"/>
      <c r="I178" s="6"/>
      <c r="J178" s="58">
        <f>SUM(J$154:J177)/$F$152</f>
        <v>122.88591248937388</v>
      </c>
    </row>
    <row r="179" spans="1:10" hidden="1" outlineLevel="1" x14ac:dyDescent="0.25">
      <c r="A179" s="174"/>
      <c r="B179" s="8" t="s">
        <v>95</v>
      </c>
      <c r="C179" s="21">
        <f>$J$152</f>
        <v>445.1</v>
      </c>
      <c r="E179" s="6"/>
      <c r="F179" s="6"/>
      <c r="G179" s="6"/>
      <c r="H179" s="6"/>
      <c r="I179" s="6"/>
      <c r="J179" s="58">
        <f>SUM(J$154:J178)/$F$152</f>
        <v>123.16199856551266</v>
      </c>
    </row>
    <row r="180" spans="1:10" collapsed="1" x14ac:dyDescent="0.25"/>
  </sheetData>
  <mergeCells count="6">
    <mergeCell ref="A152:D152"/>
    <mergeCell ref="A7:D7"/>
    <mergeCell ref="A36:D36"/>
    <mergeCell ref="A65:D65"/>
    <mergeCell ref="A94:D94"/>
    <mergeCell ref="A123:D123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79"/>
  <sheetViews>
    <sheetView zoomScale="85" zoomScaleNormal="85" workbookViewId="0">
      <pane ySplit="4" topLeftCell="A5" activePane="bottomLeft" state="frozen"/>
      <selection activeCell="F196" sqref="F196"/>
      <selection pane="bottomLeft" activeCell="G3" sqref="G3"/>
    </sheetView>
  </sheetViews>
  <sheetFormatPr defaultRowHeight="15" outlineLevelRow="1" x14ac:dyDescent="0.25"/>
  <cols>
    <col min="1" max="1" width="18" bestFit="1" customWidth="1"/>
    <col min="2" max="2" width="28.5703125" bestFit="1" customWidth="1"/>
    <col min="3" max="3" width="9.42578125" bestFit="1" customWidth="1"/>
    <col min="4" max="4" width="9.5703125" bestFit="1" customWidth="1"/>
    <col min="5" max="5" width="22.5703125" bestFit="1" customWidth="1"/>
    <col min="6" max="7" width="22.42578125" bestFit="1" customWidth="1"/>
    <col min="8" max="8" width="15.85546875" bestFit="1" customWidth="1"/>
    <col min="9" max="9" width="11.42578125" bestFit="1" customWidth="1"/>
    <col min="10" max="10" width="20.85546875" bestFit="1" customWidth="1"/>
  </cols>
  <sheetData>
    <row r="1" spans="1:10" x14ac:dyDescent="0.25">
      <c r="A1" s="3"/>
      <c r="B1">
        <v>1</v>
      </c>
      <c r="C1">
        <v>2</v>
      </c>
      <c r="D1">
        <v>3</v>
      </c>
      <c r="E1">
        <v>6</v>
      </c>
      <c r="F1">
        <v>5</v>
      </c>
      <c r="G1">
        <v>8</v>
      </c>
      <c r="J1" s="15"/>
    </row>
    <row r="2" spans="1:10" s="3" customFormat="1" x14ac:dyDescent="0.25">
      <c r="A2" s="30" t="s">
        <v>216</v>
      </c>
      <c r="B2" s="30" t="s">
        <v>29</v>
      </c>
      <c r="C2" s="30" t="s">
        <v>151</v>
      </c>
      <c r="D2" s="30" t="s">
        <v>16</v>
      </c>
      <c r="E2" s="30" t="s">
        <v>21</v>
      </c>
      <c r="F2" s="30" t="s">
        <v>61</v>
      </c>
      <c r="G2" s="30" t="s">
        <v>274</v>
      </c>
      <c r="J2" s="19"/>
    </row>
    <row r="3" spans="1:10" x14ac:dyDescent="0.25">
      <c r="A3" s="3"/>
      <c r="B3" s="15">
        <f>J13</f>
        <v>24.722023476802669</v>
      </c>
      <c r="C3" s="15">
        <f>J42</f>
        <v>39.381442146450517</v>
      </c>
      <c r="D3" s="15">
        <f>J70</f>
        <v>169.95</v>
      </c>
      <c r="E3" s="15">
        <f>J98</f>
        <v>211.95000000000002</v>
      </c>
      <c r="F3" s="15">
        <f>J132</f>
        <v>9.2614169927333663</v>
      </c>
      <c r="G3" s="15">
        <f>J157</f>
        <v>59.653004471771922</v>
      </c>
      <c r="H3" s="15"/>
      <c r="J3" s="15"/>
    </row>
    <row r="4" spans="1:10" x14ac:dyDescent="0.25">
      <c r="A4" s="3"/>
      <c r="B4" s="32"/>
      <c r="C4" s="15"/>
      <c r="D4" s="15"/>
      <c r="E4" s="15"/>
      <c r="F4" s="15"/>
      <c r="G4" s="15"/>
      <c r="H4" s="15"/>
      <c r="J4" s="15"/>
    </row>
    <row r="5" spans="1:10" x14ac:dyDescent="0.25">
      <c r="A5" s="3"/>
      <c r="B5" s="3"/>
      <c r="J5" s="15"/>
    </row>
    <row r="6" spans="1:10" x14ac:dyDescent="0.25">
      <c r="A6" s="3"/>
      <c r="B6" s="3"/>
      <c r="G6" s="31" t="s">
        <v>620</v>
      </c>
      <c r="H6" s="31">
        <v>178.9</v>
      </c>
      <c r="J6" s="15"/>
    </row>
    <row r="7" spans="1:10" ht="18.75" x14ac:dyDescent="0.3">
      <c r="A7" s="339" t="s">
        <v>329</v>
      </c>
      <c r="B7" s="339"/>
      <c r="C7" s="339"/>
      <c r="D7" s="339"/>
      <c r="E7" s="175" t="s">
        <v>54</v>
      </c>
      <c r="F7" s="173">
        <f>J7-H7</f>
        <v>178.89999999999998</v>
      </c>
      <c r="G7" s="171" t="s">
        <v>97</v>
      </c>
      <c r="H7" s="31">
        <v>620.4</v>
      </c>
      <c r="I7" s="171" t="s">
        <v>98</v>
      </c>
      <c r="J7" s="23">
        <v>799.3</v>
      </c>
    </row>
    <row r="8" spans="1:10" x14ac:dyDescent="0.25">
      <c r="A8" s="174"/>
      <c r="B8" s="174" t="s">
        <v>7</v>
      </c>
      <c r="C8" s="174" t="s">
        <v>47</v>
      </c>
      <c r="D8" s="174" t="s">
        <v>24</v>
      </c>
      <c r="E8" s="174" t="s">
        <v>49</v>
      </c>
      <c r="F8" s="174" t="s">
        <v>50</v>
      </c>
      <c r="G8" s="174" t="s">
        <v>50</v>
      </c>
      <c r="H8" s="174" t="s">
        <v>51</v>
      </c>
      <c r="I8" s="174" t="s">
        <v>52</v>
      </c>
      <c r="J8" s="16" t="s">
        <v>53</v>
      </c>
    </row>
    <row r="9" spans="1:10" x14ac:dyDescent="0.25">
      <c r="A9" s="174"/>
      <c r="B9" s="8" t="s">
        <v>96</v>
      </c>
      <c r="C9" s="12">
        <f>$H7</f>
        <v>620.4</v>
      </c>
      <c r="D9" s="12"/>
      <c r="E9" s="327">
        <f>IF(C10=C9,(C10-C9)/2, C10-C9)</f>
        <v>0</v>
      </c>
      <c r="F9" s="327">
        <f t="shared" ref="F9:F12" si="0">E9+D9</f>
        <v>0</v>
      </c>
      <c r="G9" s="327">
        <f>IF(C10&gt;=J7,D10,0)</f>
        <v>0</v>
      </c>
      <c r="H9" s="13">
        <f>(G9+F9)/2</f>
        <v>0</v>
      </c>
      <c r="I9" s="13">
        <f>E9</f>
        <v>0</v>
      </c>
      <c r="J9" s="17">
        <f>H9*I9</f>
        <v>0</v>
      </c>
    </row>
    <row r="10" spans="1:10" x14ac:dyDescent="0.25">
      <c r="A10" s="174" t="s">
        <v>29</v>
      </c>
      <c r="B10" s="306" t="s">
        <v>309</v>
      </c>
      <c r="C10" s="306">
        <v>620.4</v>
      </c>
      <c r="D10" s="326">
        <f>(C9-619.5)</f>
        <v>0.89999999999997726</v>
      </c>
      <c r="E10" s="317">
        <f t="shared" ref="E10:E11" si="1">IF(C11=0,"",(C11-C10)/2)</f>
        <v>24.550000000000011</v>
      </c>
      <c r="F10" s="317">
        <f t="shared" si="0"/>
        <v>25.449999999999989</v>
      </c>
      <c r="G10" s="317">
        <f t="shared" ref="G10:G11" si="2">E10+D11</f>
        <v>24.550000000000011</v>
      </c>
      <c r="H10" s="317">
        <f t="shared" ref="H10:H11" si="3">((G10+F10)/2)/2</f>
        <v>12.5</v>
      </c>
      <c r="I10" s="317">
        <f t="shared" ref="I10:I11" si="4">E10*2</f>
        <v>49.100000000000023</v>
      </c>
      <c r="J10" s="318">
        <f t="shared" ref="J10:J12" si="5">H10*I10</f>
        <v>613.75000000000023</v>
      </c>
    </row>
    <row r="11" spans="1:10" x14ac:dyDescent="0.25">
      <c r="A11" s="174" t="s">
        <v>29</v>
      </c>
      <c r="B11" s="306" t="s">
        <v>310</v>
      </c>
      <c r="C11" s="306">
        <v>669.5</v>
      </c>
      <c r="D11" s="326">
        <v>0</v>
      </c>
      <c r="E11" s="317">
        <f t="shared" si="1"/>
        <v>25</v>
      </c>
      <c r="F11" s="317">
        <f t="shared" si="0"/>
        <v>25</v>
      </c>
      <c r="G11" s="317">
        <f t="shared" si="2"/>
        <v>25</v>
      </c>
      <c r="H11" s="317">
        <f t="shared" si="3"/>
        <v>12.5</v>
      </c>
      <c r="I11" s="317">
        <f t="shared" si="4"/>
        <v>50</v>
      </c>
      <c r="J11" s="318">
        <f t="shared" si="5"/>
        <v>625</v>
      </c>
    </row>
    <row r="12" spans="1:10" x14ac:dyDescent="0.25">
      <c r="A12" s="174" t="s">
        <v>29</v>
      </c>
      <c r="B12" s="306" t="s">
        <v>312</v>
      </c>
      <c r="C12" s="306">
        <v>719.5</v>
      </c>
      <c r="D12" s="306">
        <v>0</v>
      </c>
      <c r="E12" s="327">
        <f t="shared" ref="E12" si="6">IF(C13=C12,(C13-C12)/2,C13-C12)</f>
        <v>79.799999999999955</v>
      </c>
      <c r="F12" s="327">
        <f t="shared" si="0"/>
        <v>79.799999999999955</v>
      </c>
      <c r="G12" s="327"/>
      <c r="H12" s="327">
        <f t="shared" ref="H12" si="7">(G12+F12)/2</f>
        <v>39.899999999999977</v>
      </c>
      <c r="I12" s="327">
        <f t="shared" ref="I12" si="8">E12</f>
        <v>79.799999999999955</v>
      </c>
      <c r="J12" s="314">
        <f t="shared" si="5"/>
        <v>3184.0199999999963</v>
      </c>
    </row>
    <row r="13" spans="1:10" outlineLevel="1" x14ac:dyDescent="0.25">
      <c r="A13" s="174" t="s">
        <v>29</v>
      </c>
      <c r="B13" s="311" t="s">
        <v>95</v>
      </c>
      <c r="C13" s="315">
        <f t="shared" ref="C13" si="9">$J$7</f>
        <v>799.3</v>
      </c>
      <c r="D13" s="306"/>
      <c r="E13" s="309"/>
      <c r="F13" s="309"/>
      <c r="G13" s="309"/>
      <c r="H13" s="309"/>
      <c r="I13" s="309"/>
      <c r="J13" s="322">
        <f>SUM(J$9:J12)/$F$7</f>
        <v>24.722023476802669</v>
      </c>
    </row>
    <row r="14" spans="1:10" outlineLevel="1" x14ac:dyDescent="0.25">
      <c r="A14" s="174" t="s">
        <v>29</v>
      </c>
      <c r="B14" s="311" t="s">
        <v>95</v>
      </c>
      <c r="C14" s="315">
        <f t="shared" ref="C12:C16" si="10">$J$7</f>
        <v>799.3</v>
      </c>
      <c r="D14" s="306"/>
      <c r="E14" s="309"/>
      <c r="F14" s="309"/>
      <c r="G14" s="309"/>
      <c r="H14" s="309"/>
      <c r="I14" s="309"/>
      <c r="J14" s="322">
        <f>SUM(J$9:J13)/$F$7</f>
        <v>24.860212540395754</v>
      </c>
    </row>
    <row r="15" spans="1:10" outlineLevel="1" x14ac:dyDescent="0.25">
      <c r="A15" s="174" t="s">
        <v>29</v>
      </c>
      <c r="B15" s="311" t="s">
        <v>95</v>
      </c>
      <c r="C15" s="315">
        <f t="shared" si="10"/>
        <v>799.3</v>
      </c>
      <c r="D15" s="306"/>
      <c r="E15" s="309"/>
      <c r="F15" s="309"/>
      <c r="G15" s="309"/>
      <c r="H15" s="309"/>
      <c r="I15" s="309"/>
      <c r="J15" s="322">
        <f>SUM(J$9:J14)/$F$7</f>
        <v>24.999174041460012</v>
      </c>
    </row>
    <row r="16" spans="1:10" outlineLevel="1" x14ac:dyDescent="0.25">
      <c r="A16" s="174" t="s">
        <v>29</v>
      </c>
      <c r="B16" s="311" t="s">
        <v>95</v>
      </c>
      <c r="C16" s="315">
        <f t="shared" si="10"/>
        <v>799.3</v>
      </c>
      <c r="D16" s="306"/>
      <c r="E16" s="309"/>
      <c r="F16" s="309"/>
      <c r="G16" s="309"/>
      <c r="H16" s="309"/>
      <c r="I16" s="309"/>
      <c r="J16" s="322">
        <f>SUM(J$9:J15)/$F$7</f>
        <v>25.138912297700703</v>
      </c>
    </row>
    <row r="17" spans="1:10" outlineLevel="1" x14ac:dyDescent="0.25">
      <c r="A17" s="174" t="s">
        <v>29</v>
      </c>
      <c r="B17" s="8" t="s">
        <v>95</v>
      </c>
      <c r="C17" s="21">
        <f t="shared" ref="C17:C33" si="11">$J$7</f>
        <v>799.3</v>
      </c>
      <c r="D17" s="195"/>
      <c r="E17" s="6"/>
      <c r="F17" s="6"/>
      <c r="G17" s="6"/>
      <c r="H17" s="6"/>
      <c r="I17" s="6"/>
      <c r="J17" s="58">
        <f>SUM(J$9:J16)/$F$7</f>
        <v>25.279431650957836</v>
      </c>
    </row>
    <row r="18" spans="1:10" outlineLevel="1" x14ac:dyDescent="0.25">
      <c r="A18" s="174" t="s">
        <v>29</v>
      </c>
      <c r="B18" s="8" t="s">
        <v>95</v>
      </c>
      <c r="C18" s="21">
        <f t="shared" si="11"/>
        <v>799.3</v>
      </c>
      <c r="D18" s="195"/>
      <c r="E18" s="6"/>
      <c r="F18" s="6"/>
      <c r="G18" s="6"/>
      <c r="H18" s="6"/>
      <c r="I18" s="6"/>
      <c r="J18" s="58">
        <f>SUM(J$9:J17)/$F$7</f>
        <v>25.420736467341055</v>
      </c>
    </row>
    <row r="19" spans="1:10" outlineLevel="1" x14ac:dyDescent="0.25">
      <c r="A19" s="174" t="s">
        <v>29</v>
      </c>
      <c r="B19" s="8" t="s">
        <v>95</v>
      </c>
      <c r="C19" s="21">
        <f t="shared" si="11"/>
        <v>799.3</v>
      </c>
      <c r="D19" s="195"/>
      <c r="E19" s="6"/>
      <c r="F19" s="6"/>
      <c r="G19" s="6"/>
      <c r="H19" s="6"/>
      <c r="I19" s="6"/>
      <c r="J19" s="58">
        <f>SUM(J$9:J18)/$F$7</f>
        <v>25.562831137365322</v>
      </c>
    </row>
    <row r="20" spans="1:10" outlineLevel="1" x14ac:dyDescent="0.25">
      <c r="A20" s="174" t="s">
        <v>29</v>
      </c>
      <c r="B20" s="8" t="s">
        <v>95</v>
      </c>
      <c r="C20" s="21">
        <f t="shared" si="11"/>
        <v>799.3</v>
      </c>
      <c r="D20" s="195"/>
      <c r="E20" s="6"/>
      <c r="F20" s="6"/>
      <c r="G20" s="6"/>
      <c r="H20" s="6"/>
      <c r="I20" s="6"/>
      <c r="J20" s="58">
        <f>SUM(J$9:J19)/$F$7</f>
        <v>25.705720076087321</v>
      </c>
    </row>
    <row r="21" spans="1:10" outlineLevel="1" x14ac:dyDescent="0.25">
      <c r="A21" s="174" t="s">
        <v>29</v>
      </c>
      <c r="B21" s="8" t="s">
        <v>95</v>
      </c>
      <c r="C21" s="21">
        <f t="shared" si="11"/>
        <v>799.3</v>
      </c>
      <c r="D21" s="195"/>
      <c r="E21" s="6"/>
      <c r="F21" s="6"/>
      <c r="G21" s="6"/>
      <c r="H21" s="6"/>
      <c r="I21" s="6"/>
      <c r="J21" s="58">
        <f>SUM(J$9:J20)/$F$7</f>
        <v>25.849407723242642</v>
      </c>
    </row>
    <row r="22" spans="1:10" outlineLevel="1" x14ac:dyDescent="0.25">
      <c r="A22" s="174" t="s">
        <v>29</v>
      </c>
      <c r="B22" s="8" t="s">
        <v>95</v>
      </c>
      <c r="C22" s="21">
        <f t="shared" si="11"/>
        <v>799.3</v>
      </c>
      <c r="D22" s="195"/>
      <c r="E22" s="6"/>
      <c r="F22" s="6"/>
      <c r="G22" s="6"/>
      <c r="H22" s="6"/>
      <c r="I22" s="6"/>
      <c r="J22" s="58">
        <f>SUM(J$9:J21)/$F$7</f>
        <v>25.993898543383743</v>
      </c>
    </row>
    <row r="23" spans="1:10" outlineLevel="1" x14ac:dyDescent="0.25">
      <c r="A23" s="174" t="s">
        <v>29</v>
      </c>
      <c r="B23" s="8" t="s">
        <v>95</v>
      </c>
      <c r="C23" s="21">
        <f t="shared" si="11"/>
        <v>799.3</v>
      </c>
      <c r="D23" s="195"/>
      <c r="E23" s="6"/>
      <c r="F23" s="6"/>
      <c r="G23" s="6"/>
      <c r="H23" s="6"/>
      <c r="I23" s="6"/>
      <c r="J23" s="58">
        <f>SUM(J$9:J22)/$F$7</f>
        <v>26.139197026018643</v>
      </c>
    </row>
    <row r="24" spans="1:10" outlineLevel="1" x14ac:dyDescent="0.25">
      <c r="A24" s="174" t="s">
        <v>29</v>
      </c>
      <c r="B24" s="8" t="s">
        <v>95</v>
      </c>
      <c r="C24" s="21">
        <f t="shared" si="11"/>
        <v>799.3</v>
      </c>
      <c r="D24" s="195"/>
      <c r="E24" s="6"/>
      <c r="F24" s="6"/>
      <c r="G24" s="6"/>
      <c r="H24" s="6"/>
      <c r="I24" s="6"/>
      <c r="J24" s="58">
        <f>SUM(J$9:J23)/$F$7</f>
        <v>26.285307685750439</v>
      </c>
    </row>
    <row r="25" spans="1:10" outlineLevel="1" x14ac:dyDescent="0.25">
      <c r="A25" s="174" t="s">
        <v>29</v>
      </c>
      <c r="B25" s="8" t="s">
        <v>95</v>
      </c>
      <c r="C25" s="21">
        <f t="shared" si="11"/>
        <v>799.3</v>
      </c>
      <c r="D25" s="195"/>
      <c r="E25" s="6"/>
      <c r="F25" s="6"/>
      <c r="G25" s="6"/>
      <c r="H25" s="6"/>
      <c r="I25" s="6"/>
      <c r="J25" s="58">
        <f>SUM(J$9:J24)/$F$7</f>
        <v>26.432235062417572</v>
      </c>
    </row>
    <row r="26" spans="1:10" outlineLevel="1" x14ac:dyDescent="0.25">
      <c r="A26" s="174" t="s">
        <v>29</v>
      </c>
      <c r="B26" s="8" t="s">
        <v>95</v>
      </c>
      <c r="C26" s="21">
        <f t="shared" si="11"/>
        <v>799.3</v>
      </c>
      <c r="D26" s="195"/>
      <c r="E26" s="6"/>
      <c r="F26" s="6"/>
      <c r="G26" s="6"/>
      <c r="H26" s="6"/>
      <c r="I26" s="6"/>
      <c r="J26" s="58">
        <f>SUM(J$9:J25)/$F$7</f>
        <v>26.579983721234889</v>
      </c>
    </row>
    <row r="27" spans="1:10" outlineLevel="1" x14ac:dyDescent="0.25">
      <c r="A27" s="174" t="s">
        <v>29</v>
      </c>
      <c r="B27" s="8" t="s">
        <v>95</v>
      </c>
      <c r="C27" s="21">
        <f t="shared" si="11"/>
        <v>799.3</v>
      </c>
      <c r="D27" s="195"/>
      <c r="E27" s="6"/>
      <c r="F27" s="6"/>
      <c r="G27" s="6"/>
      <c r="H27" s="6"/>
      <c r="I27" s="6"/>
      <c r="J27" s="58">
        <f>SUM(J$9:J26)/$F$7</f>
        <v>26.728558252935478</v>
      </c>
    </row>
    <row r="28" spans="1:10" outlineLevel="1" x14ac:dyDescent="0.25">
      <c r="A28" s="174" t="s">
        <v>29</v>
      </c>
      <c r="B28" s="8" t="s">
        <v>95</v>
      </c>
      <c r="C28" s="21">
        <f t="shared" si="11"/>
        <v>799.3</v>
      </c>
      <c r="D28" s="195"/>
      <c r="E28" s="6"/>
      <c r="F28" s="6"/>
      <c r="G28" s="6"/>
      <c r="H28" s="6"/>
      <c r="I28" s="6"/>
      <c r="J28" s="58">
        <f>SUM(J$9:J27)/$F$7</f>
        <v>26.877963273913316</v>
      </c>
    </row>
    <row r="29" spans="1:10" outlineLevel="1" x14ac:dyDescent="0.25">
      <c r="A29" s="174" t="s">
        <v>29</v>
      </c>
      <c r="B29" s="8" t="s">
        <v>95</v>
      </c>
      <c r="C29" s="21">
        <f t="shared" si="11"/>
        <v>799.3</v>
      </c>
      <c r="D29" s="195"/>
      <c r="E29" s="6"/>
      <c r="F29" s="6"/>
      <c r="G29" s="6"/>
      <c r="H29" s="6"/>
      <c r="I29" s="6"/>
      <c r="J29" s="58">
        <f>SUM(J$9:J28)/$F$7</f>
        <v>27.028203426366719</v>
      </c>
    </row>
    <row r="30" spans="1:10" outlineLevel="1" x14ac:dyDescent="0.25">
      <c r="A30" s="174" t="s">
        <v>29</v>
      </c>
      <c r="B30" s="8" t="s">
        <v>95</v>
      </c>
      <c r="C30" s="21">
        <f t="shared" si="11"/>
        <v>799.3</v>
      </c>
      <c r="D30" s="195"/>
      <c r="E30" s="6"/>
      <c r="F30" s="6"/>
      <c r="G30" s="6"/>
      <c r="H30" s="6"/>
      <c r="I30" s="6"/>
      <c r="J30" s="58">
        <f>SUM(J$9:J29)/$F$7</f>
        <v>27.179283378442552</v>
      </c>
    </row>
    <row r="31" spans="1:10" outlineLevel="1" x14ac:dyDescent="0.25">
      <c r="A31" s="174" t="s">
        <v>29</v>
      </c>
      <c r="B31" s="8" t="s">
        <v>95</v>
      </c>
      <c r="C31" s="21">
        <f t="shared" si="11"/>
        <v>799.3</v>
      </c>
      <c r="D31" s="195"/>
      <c r="E31" s="6"/>
      <c r="F31" s="6"/>
      <c r="G31" s="6"/>
      <c r="H31" s="6"/>
      <c r="I31" s="6"/>
      <c r="J31" s="58">
        <f>SUM(J$9:J30)/$F$7</f>
        <v>27.331207824381305</v>
      </c>
    </row>
    <row r="32" spans="1:10" outlineLevel="1" x14ac:dyDescent="0.25">
      <c r="A32" s="174" t="s">
        <v>29</v>
      </c>
      <c r="B32" s="8" t="s">
        <v>95</v>
      </c>
      <c r="C32" s="21">
        <f t="shared" si="11"/>
        <v>799.3</v>
      </c>
      <c r="D32" s="195"/>
      <c r="E32" s="6"/>
      <c r="F32" s="6"/>
      <c r="G32" s="6"/>
      <c r="H32" s="6"/>
      <c r="I32" s="6"/>
      <c r="J32" s="58">
        <f>SUM(J$9:J31)/$F$7</f>
        <v>27.483981484662923</v>
      </c>
    </row>
    <row r="33" spans="1:10" outlineLevel="1" x14ac:dyDescent="0.25">
      <c r="A33" s="174"/>
      <c r="B33" s="8" t="s">
        <v>95</v>
      </c>
      <c r="C33" s="21">
        <f t="shared" si="11"/>
        <v>799.3</v>
      </c>
      <c r="D33" s="195"/>
      <c r="E33" s="6"/>
      <c r="F33" s="6"/>
      <c r="G33" s="6"/>
      <c r="H33" s="6"/>
      <c r="I33" s="6"/>
      <c r="J33" s="58">
        <f>SUM(J$9:J32)/$F$7</f>
        <v>27.637609106153491</v>
      </c>
    </row>
    <row r="34" spans="1:10" outlineLevel="1" x14ac:dyDescent="0.25">
      <c r="A34" s="174"/>
      <c r="B34" s="8" t="s">
        <v>95</v>
      </c>
      <c r="C34" s="21">
        <f>$J$7</f>
        <v>799.3</v>
      </c>
      <c r="D34" s="171"/>
      <c r="E34" s="6"/>
      <c r="F34" s="6"/>
      <c r="G34" s="6"/>
      <c r="H34" s="6"/>
      <c r="I34" s="6"/>
      <c r="J34" s="58">
        <f>SUM(J$9:J33)/$F$7</f>
        <v>27.792095462252732</v>
      </c>
    </row>
    <row r="35" spans="1:10" x14ac:dyDescent="0.25">
      <c r="A35" s="171"/>
      <c r="B35" s="171"/>
      <c r="C35" s="171"/>
      <c r="D35" s="171"/>
      <c r="E35" s="171"/>
      <c r="F35" s="171"/>
      <c r="G35" s="171"/>
      <c r="H35" s="171"/>
      <c r="I35" s="171"/>
      <c r="J35" s="171"/>
    </row>
    <row r="36" spans="1:10" ht="18.75" x14ac:dyDescent="0.3">
      <c r="A36" s="339"/>
      <c r="B36" s="339"/>
      <c r="C36" s="339"/>
      <c r="D36" s="339"/>
      <c r="E36" s="175" t="s">
        <v>54</v>
      </c>
      <c r="F36" s="173">
        <f>J36-H36</f>
        <v>178.89999999999998</v>
      </c>
      <c r="G36" s="171" t="s">
        <v>97</v>
      </c>
      <c r="H36" s="38">
        <f>H7</f>
        <v>620.4</v>
      </c>
      <c r="I36" s="171" t="s">
        <v>98</v>
      </c>
      <c r="J36" s="59">
        <f>J7</f>
        <v>799.3</v>
      </c>
    </row>
    <row r="37" spans="1:10" x14ac:dyDescent="0.25">
      <c r="A37" s="174"/>
      <c r="B37" s="174" t="s">
        <v>7</v>
      </c>
      <c r="C37" s="174" t="s">
        <v>47</v>
      </c>
      <c r="D37" s="174" t="s">
        <v>24</v>
      </c>
      <c r="E37" s="174" t="s">
        <v>49</v>
      </c>
      <c r="F37" s="174" t="s">
        <v>50</v>
      </c>
      <c r="G37" s="174" t="s">
        <v>50</v>
      </c>
      <c r="H37" s="174" t="s">
        <v>51</v>
      </c>
      <c r="I37" s="174" t="s">
        <v>52</v>
      </c>
      <c r="J37" s="16" t="s">
        <v>53</v>
      </c>
    </row>
    <row r="38" spans="1:10" x14ac:dyDescent="0.25">
      <c r="A38" s="174"/>
      <c r="B38" s="8" t="s">
        <v>96</v>
      </c>
      <c r="C38" s="12">
        <f>$H36</f>
        <v>620.4</v>
      </c>
      <c r="D38" s="12"/>
      <c r="E38" s="327">
        <f>IF(C39=C38,(C39-C38)/2, C39-C38)</f>
        <v>0</v>
      </c>
      <c r="F38" s="327">
        <f t="shared" ref="F38:F41" si="12">E38+D38</f>
        <v>0</v>
      </c>
      <c r="G38" s="327">
        <f>IF(C39&gt;=J36,D39,0)</f>
        <v>0</v>
      </c>
      <c r="H38" s="13">
        <f>(G38+F38)/2</f>
        <v>0</v>
      </c>
      <c r="I38" s="13">
        <f>E38</f>
        <v>0</v>
      </c>
      <c r="J38" s="17">
        <f>H38*I38</f>
        <v>0</v>
      </c>
    </row>
    <row r="39" spans="1:10" x14ac:dyDescent="0.25">
      <c r="A39" s="174" t="s">
        <v>14</v>
      </c>
      <c r="B39" s="306" t="s">
        <v>309</v>
      </c>
      <c r="C39" s="306">
        <v>620.4</v>
      </c>
      <c r="D39" s="306">
        <f>(C38-619.5)</f>
        <v>0.89999999999997726</v>
      </c>
      <c r="E39" s="317">
        <f t="shared" ref="E39:E40" si="13">IF(C40=0,"",(C40-C39)/2)</f>
        <v>24.550000000000011</v>
      </c>
      <c r="F39" s="317">
        <f t="shared" si="12"/>
        <v>25.449999999999989</v>
      </c>
      <c r="G39" s="317">
        <f t="shared" ref="G39:G40" si="14">E39+D40</f>
        <v>24.550000000000011</v>
      </c>
      <c r="H39" s="317">
        <f t="shared" ref="H39:H40" si="15">((G39+F39)/2)/2</f>
        <v>12.5</v>
      </c>
      <c r="I39" s="317">
        <f t="shared" ref="I39:I40" si="16">E39*2</f>
        <v>49.100000000000023</v>
      </c>
      <c r="J39" s="318">
        <f t="shared" ref="J39:J41" si="17">H39*I39</f>
        <v>613.75000000000023</v>
      </c>
    </row>
    <row r="40" spans="1:10" s="40" customFormat="1" x14ac:dyDescent="0.25">
      <c r="A40" s="174" t="s">
        <v>14</v>
      </c>
      <c r="B40" s="306" t="s">
        <v>310</v>
      </c>
      <c r="C40" s="306">
        <v>669.5</v>
      </c>
      <c r="D40" s="306">
        <v>0</v>
      </c>
      <c r="E40" s="317">
        <f t="shared" si="13"/>
        <v>64.899999999999977</v>
      </c>
      <c r="F40" s="317">
        <f t="shared" si="12"/>
        <v>64.899999999999977</v>
      </c>
      <c r="G40" s="317">
        <f t="shared" si="14"/>
        <v>133.29999999999998</v>
      </c>
      <c r="H40" s="317">
        <f t="shared" si="15"/>
        <v>49.54999999999999</v>
      </c>
      <c r="I40" s="317">
        <f t="shared" si="16"/>
        <v>129.79999999999995</v>
      </c>
      <c r="J40" s="318">
        <f t="shared" si="17"/>
        <v>6431.5899999999965</v>
      </c>
    </row>
    <row r="41" spans="1:10" s="40" customFormat="1" x14ac:dyDescent="0.25">
      <c r="A41" s="174" t="s">
        <v>14</v>
      </c>
      <c r="B41" s="326" t="s">
        <v>220</v>
      </c>
      <c r="C41" s="306">
        <v>799.3</v>
      </c>
      <c r="D41" s="306">
        <v>68.400000000000006</v>
      </c>
      <c r="E41" s="327">
        <f t="shared" ref="E41" si="18">IF(C42=C41,(C42-C41)/2,C42-C41)</f>
        <v>0</v>
      </c>
      <c r="F41" s="327">
        <f t="shared" si="12"/>
        <v>68.400000000000006</v>
      </c>
      <c r="G41" s="327"/>
      <c r="H41" s="327">
        <f t="shared" ref="H41" si="19">(G41+F41)/2</f>
        <v>34.200000000000003</v>
      </c>
      <c r="I41" s="327">
        <f t="shared" ref="I41" si="20">E41</f>
        <v>0</v>
      </c>
      <c r="J41" s="314">
        <f t="shared" si="17"/>
        <v>0</v>
      </c>
    </row>
    <row r="42" spans="1:10" s="40" customFormat="1" x14ac:dyDescent="0.25">
      <c r="A42" s="174" t="s">
        <v>14</v>
      </c>
      <c r="B42" s="311" t="s">
        <v>95</v>
      </c>
      <c r="C42" s="315">
        <f t="shared" ref="C41:C45" si="21">$J$36</f>
        <v>799.3</v>
      </c>
      <c r="D42" s="306"/>
      <c r="E42" s="309"/>
      <c r="F42" s="309"/>
      <c r="G42" s="309"/>
      <c r="H42" s="309"/>
      <c r="I42" s="309"/>
      <c r="J42" s="322">
        <f>SUM(J$38:J41)/$F$36</f>
        <v>39.381442146450517</v>
      </c>
    </row>
    <row r="43" spans="1:10" s="40" customFormat="1" x14ac:dyDescent="0.25">
      <c r="A43" s="174" t="s">
        <v>14</v>
      </c>
      <c r="B43" s="311" t="s">
        <v>95</v>
      </c>
      <c r="C43" s="315">
        <f t="shared" si="21"/>
        <v>799.3</v>
      </c>
      <c r="D43" s="306"/>
      <c r="E43" s="309"/>
      <c r="F43" s="309"/>
      <c r="G43" s="309"/>
      <c r="H43" s="309"/>
      <c r="I43" s="309"/>
      <c r="J43" s="322">
        <f>SUM(J$38:J42)/$F$36</f>
        <v>39.60157318136639</v>
      </c>
    </row>
    <row r="44" spans="1:10" s="40" customFormat="1" x14ac:dyDescent="0.25">
      <c r="A44" s="174" t="s">
        <v>14</v>
      </c>
      <c r="B44" s="311" t="s">
        <v>95</v>
      </c>
      <c r="C44" s="315">
        <f t="shared" si="21"/>
        <v>799.3</v>
      </c>
      <c r="D44" s="306"/>
      <c r="E44" s="309"/>
      <c r="F44" s="309"/>
      <c r="G44" s="309"/>
      <c r="H44" s="309"/>
      <c r="I44" s="309"/>
      <c r="J44" s="322">
        <f>SUM(J$38:J43)/$F$36</f>
        <v>39.822934686013497</v>
      </c>
    </row>
    <row r="45" spans="1:10" s="40" customFormat="1" x14ac:dyDescent="0.25">
      <c r="A45" s="174" t="s">
        <v>14</v>
      </c>
      <c r="B45" s="311" t="s">
        <v>95</v>
      </c>
      <c r="C45" s="315">
        <f t="shared" si="21"/>
        <v>799.3</v>
      </c>
      <c r="D45" s="306"/>
      <c r="E45" s="309"/>
      <c r="F45" s="309"/>
      <c r="G45" s="309"/>
      <c r="H45" s="309"/>
      <c r="I45" s="309"/>
      <c r="J45" s="322">
        <f>SUM(J$38:J44)/$F$36</f>
        <v>40.04553353836684</v>
      </c>
    </row>
    <row r="46" spans="1:10" s="40" customFormat="1" x14ac:dyDescent="0.25">
      <c r="A46" s="174" t="s">
        <v>14</v>
      </c>
      <c r="B46" s="8" t="s">
        <v>95</v>
      </c>
      <c r="C46" s="21">
        <f t="shared" ref="C46:C62" si="22">$J$36</f>
        <v>799.3</v>
      </c>
      <c r="D46" s="196"/>
      <c r="E46" s="6"/>
      <c r="F46" s="6"/>
      <c r="G46" s="6"/>
      <c r="H46" s="6"/>
      <c r="I46" s="6"/>
      <c r="J46" s="58">
        <f>SUM(J$38:J45)/$F$36</f>
        <v>40.26937665484737</v>
      </c>
    </row>
    <row r="47" spans="1:10" s="40" customFormat="1" outlineLevel="1" x14ac:dyDescent="0.25">
      <c r="A47" s="174" t="s">
        <v>14</v>
      </c>
      <c r="B47" s="8" t="s">
        <v>95</v>
      </c>
      <c r="C47" s="21">
        <f t="shared" si="22"/>
        <v>799.3</v>
      </c>
      <c r="D47" s="196"/>
      <c r="E47" s="6"/>
      <c r="F47" s="6"/>
      <c r="G47" s="6"/>
      <c r="H47" s="6"/>
      <c r="I47" s="6"/>
      <c r="J47" s="58">
        <f>SUM(J$38:J46)/$F$36</f>
        <v>40.494470990536847</v>
      </c>
    </row>
    <row r="48" spans="1:10" s="40" customFormat="1" outlineLevel="1" x14ac:dyDescent="0.25">
      <c r="A48" s="174" t="s">
        <v>14</v>
      </c>
      <c r="B48" s="8" t="s">
        <v>95</v>
      </c>
      <c r="C48" s="21">
        <f t="shared" si="22"/>
        <v>799.3</v>
      </c>
      <c r="D48" s="196"/>
      <c r="E48" s="6"/>
      <c r="F48" s="6"/>
      <c r="G48" s="6"/>
      <c r="H48" s="6"/>
      <c r="I48" s="6"/>
      <c r="J48" s="58">
        <f>SUM(J$38:J47)/$F$36</f>
        <v>40.720823539393955</v>
      </c>
    </row>
    <row r="49" spans="1:10" s="40" customFormat="1" outlineLevel="1" x14ac:dyDescent="0.25">
      <c r="A49" s="174" t="s">
        <v>14</v>
      </c>
      <c r="B49" s="8" t="s">
        <v>95</v>
      </c>
      <c r="C49" s="21">
        <f t="shared" si="22"/>
        <v>799.3</v>
      </c>
      <c r="D49" s="196"/>
      <c r="E49" s="6"/>
      <c r="F49" s="6"/>
      <c r="G49" s="6"/>
      <c r="H49" s="6"/>
      <c r="I49" s="6"/>
      <c r="J49" s="58">
        <f>SUM(J$38:J48)/$F$36</f>
        <v>40.948441334471617</v>
      </c>
    </row>
    <row r="50" spans="1:10" s="40" customFormat="1" outlineLevel="1" x14ac:dyDescent="0.25">
      <c r="A50" s="174" t="s">
        <v>14</v>
      </c>
      <c r="B50" s="8" t="s">
        <v>95</v>
      </c>
      <c r="C50" s="21">
        <f t="shared" si="22"/>
        <v>799.3</v>
      </c>
      <c r="D50" s="196"/>
      <c r="E50" s="6"/>
      <c r="F50" s="6"/>
      <c r="G50" s="6"/>
      <c r="H50" s="6"/>
      <c r="I50" s="6"/>
      <c r="J50" s="58">
        <f>SUM(J$38:J49)/$F$36</f>
        <v>41.177331448135519</v>
      </c>
    </row>
    <row r="51" spans="1:10" s="40" customFormat="1" outlineLevel="1" x14ac:dyDescent="0.25">
      <c r="A51" s="174" t="s">
        <v>14</v>
      </c>
      <c r="B51" s="8" t="s">
        <v>95</v>
      </c>
      <c r="C51" s="21">
        <f t="shared" si="22"/>
        <v>799.3</v>
      </c>
      <c r="D51" s="196"/>
      <c r="E51" s="6"/>
      <c r="F51" s="6"/>
      <c r="G51" s="6"/>
      <c r="H51" s="6"/>
      <c r="I51" s="6"/>
      <c r="J51" s="58">
        <f>SUM(J$38:J50)/$F$36</f>
        <v>41.407500992283843</v>
      </c>
    </row>
    <row r="52" spans="1:10" s="40" customFormat="1" outlineLevel="1" x14ac:dyDescent="0.25">
      <c r="A52" s="174" t="s">
        <v>14</v>
      </c>
      <c r="B52" s="8" t="s">
        <v>95</v>
      </c>
      <c r="C52" s="21">
        <f t="shared" si="22"/>
        <v>799.3</v>
      </c>
      <c r="D52" s="196"/>
      <c r="E52" s="6"/>
      <c r="F52" s="6"/>
      <c r="G52" s="6"/>
      <c r="H52" s="6"/>
      <c r="I52" s="6"/>
      <c r="J52" s="58">
        <f>SUM(J$38:J51)/$F$36</f>
        <v>41.638957118568264</v>
      </c>
    </row>
    <row r="53" spans="1:10" s="40" customFormat="1" outlineLevel="1" x14ac:dyDescent="0.25">
      <c r="A53" s="174" t="s">
        <v>14</v>
      </c>
      <c r="B53" s="8" t="s">
        <v>95</v>
      </c>
      <c r="C53" s="21">
        <f t="shared" si="22"/>
        <v>799.3</v>
      </c>
      <c r="D53" s="196"/>
      <c r="E53" s="6"/>
      <c r="F53" s="6"/>
      <c r="G53" s="6"/>
      <c r="H53" s="6"/>
      <c r="I53" s="6"/>
      <c r="J53" s="58">
        <f>SUM(J$38:J52)/$F$36</f>
        <v>41.871707018616164</v>
      </c>
    </row>
    <row r="54" spans="1:10" s="40" customFormat="1" outlineLevel="1" x14ac:dyDescent="0.25">
      <c r="A54" s="174" t="s">
        <v>14</v>
      </c>
      <c r="B54" s="8" t="s">
        <v>95</v>
      </c>
      <c r="C54" s="21">
        <f t="shared" si="22"/>
        <v>799.3</v>
      </c>
      <c r="D54" s="196"/>
      <c r="E54" s="6"/>
      <c r="F54" s="6"/>
      <c r="G54" s="6"/>
      <c r="H54" s="6"/>
      <c r="I54" s="6"/>
      <c r="J54" s="58">
        <f>SUM(J$38:J53)/$F$36</f>
        <v>42.105757924254036</v>
      </c>
    </row>
    <row r="55" spans="1:10" s="40" customFormat="1" outlineLevel="1" x14ac:dyDescent="0.25">
      <c r="A55" s="174" t="s">
        <v>14</v>
      </c>
      <c r="B55" s="8" t="s">
        <v>95</v>
      </c>
      <c r="C55" s="21">
        <f t="shared" si="22"/>
        <v>799.3</v>
      </c>
      <c r="D55" s="196"/>
      <c r="E55" s="6"/>
      <c r="F55" s="6"/>
      <c r="G55" s="6"/>
      <c r="H55" s="6"/>
      <c r="I55" s="6"/>
      <c r="J55" s="58">
        <f>SUM(J$38:J54)/$F$36</f>
        <v>42.341117107732259</v>
      </c>
    </row>
    <row r="56" spans="1:10" s="40" customFormat="1" outlineLevel="1" x14ac:dyDescent="0.25">
      <c r="A56" s="174" t="s">
        <v>14</v>
      </c>
      <c r="B56" s="8" t="s">
        <v>95</v>
      </c>
      <c r="C56" s="21">
        <f t="shared" si="22"/>
        <v>799.3</v>
      </c>
      <c r="D56" s="196"/>
      <c r="E56" s="6"/>
      <c r="F56" s="6"/>
      <c r="G56" s="6"/>
      <c r="H56" s="6"/>
      <c r="I56" s="6"/>
      <c r="J56" s="58">
        <f>SUM(J$38:J55)/$F$36</f>
        <v>42.577791881951001</v>
      </c>
    </row>
    <row r="57" spans="1:10" s="40" customFormat="1" outlineLevel="1" x14ac:dyDescent="0.25">
      <c r="A57" s="174" t="s">
        <v>14</v>
      </c>
      <c r="B57" s="8" t="s">
        <v>95</v>
      </c>
      <c r="C57" s="21">
        <f t="shared" si="22"/>
        <v>799.3</v>
      </c>
      <c r="D57" s="196"/>
      <c r="E57" s="6"/>
      <c r="F57" s="6"/>
      <c r="G57" s="6"/>
      <c r="H57" s="6"/>
      <c r="I57" s="6"/>
      <c r="J57" s="58">
        <f>SUM(J$38:J56)/$F$36</f>
        <v>42.815789600687452</v>
      </c>
    </row>
    <row r="58" spans="1:10" s="40" customFormat="1" outlineLevel="1" x14ac:dyDescent="0.25">
      <c r="A58" s="174" t="s">
        <v>14</v>
      </c>
      <c r="B58" s="8" t="s">
        <v>95</v>
      </c>
      <c r="C58" s="21">
        <f t="shared" si="22"/>
        <v>799.3</v>
      </c>
      <c r="D58" s="196"/>
      <c r="E58" s="6"/>
      <c r="F58" s="6"/>
      <c r="G58" s="6"/>
      <c r="H58" s="6"/>
      <c r="I58" s="6"/>
      <c r="J58" s="58">
        <f>SUM(J$38:J57)/$F$36</f>
        <v>43.055117658824329</v>
      </c>
    </row>
    <row r="59" spans="1:10" s="40" customFormat="1" outlineLevel="1" x14ac:dyDescent="0.25">
      <c r="A59" s="174" t="s">
        <v>14</v>
      </c>
      <c r="B59" s="8" t="s">
        <v>95</v>
      </c>
      <c r="C59" s="21">
        <f t="shared" si="22"/>
        <v>799.3</v>
      </c>
      <c r="D59" s="196"/>
      <c r="E59" s="6"/>
      <c r="F59" s="6"/>
      <c r="G59" s="6"/>
      <c r="H59" s="6"/>
      <c r="I59" s="6"/>
      <c r="J59" s="58">
        <f>SUM(J$38:J58)/$F$36</f>
        <v>43.295783492579638</v>
      </c>
    </row>
    <row r="60" spans="1:10" s="40" customFormat="1" outlineLevel="1" x14ac:dyDescent="0.25">
      <c r="A60" s="174" t="s">
        <v>14</v>
      </c>
      <c r="B60" s="8" t="s">
        <v>95</v>
      </c>
      <c r="C60" s="21">
        <f t="shared" si="22"/>
        <v>799.3</v>
      </c>
      <c r="D60" s="196"/>
      <c r="E60" s="6"/>
      <c r="F60" s="6"/>
      <c r="G60" s="6"/>
      <c r="H60" s="6"/>
      <c r="I60" s="6"/>
      <c r="J60" s="58">
        <f>SUM(J$38:J59)/$F$36</f>
        <v>43.537794579737714</v>
      </c>
    </row>
    <row r="61" spans="1:10" s="40" customFormat="1" outlineLevel="1" x14ac:dyDescent="0.25">
      <c r="A61" s="174" t="s">
        <v>14</v>
      </c>
      <c r="B61" s="8" t="s">
        <v>95</v>
      </c>
      <c r="C61" s="21">
        <f t="shared" si="22"/>
        <v>799.3</v>
      </c>
      <c r="D61" s="196"/>
      <c r="E61" s="6"/>
      <c r="F61" s="6"/>
      <c r="G61" s="6"/>
      <c r="H61" s="6"/>
      <c r="I61" s="6"/>
      <c r="J61" s="58">
        <f>SUM(J$38:J60)/$F$36</f>
        <v>43.78115843988158</v>
      </c>
    </row>
    <row r="62" spans="1:10" s="40" customFormat="1" outlineLevel="1" x14ac:dyDescent="0.25">
      <c r="A62" s="174"/>
      <c r="B62" s="8" t="s">
        <v>95</v>
      </c>
      <c r="C62" s="21">
        <f t="shared" si="22"/>
        <v>799.3</v>
      </c>
      <c r="D62" s="196"/>
      <c r="E62" s="6"/>
      <c r="F62" s="6"/>
      <c r="G62" s="6"/>
      <c r="H62" s="6"/>
      <c r="I62" s="6"/>
      <c r="J62" s="58">
        <f>SUM(J$38:J61)/$F$36</f>
        <v>44.025882634626591</v>
      </c>
    </row>
    <row r="63" spans="1:10" s="40" customFormat="1" outlineLevel="1" x14ac:dyDescent="0.25">
      <c r="A63" s="174"/>
      <c r="B63" s="8" t="s">
        <v>95</v>
      </c>
      <c r="C63" s="21">
        <f>$J$36</f>
        <v>799.3</v>
      </c>
      <c r="D63" s="171"/>
      <c r="E63" s="6"/>
      <c r="F63" s="6"/>
      <c r="G63" s="6"/>
      <c r="H63" s="6"/>
      <c r="I63" s="6"/>
      <c r="J63" s="58">
        <f>SUM(J$38:J62)/$F$36</f>
        <v>44.271974767855355</v>
      </c>
    </row>
    <row r="64" spans="1:10" s="40" customFormat="1" x14ac:dyDescent="0.25">
      <c r="A64" s="171"/>
      <c r="B64" s="171"/>
      <c r="C64" s="171"/>
      <c r="D64" s="171"/>
      <c r="E64" s="171"/>
      <c r="F64" s="171"/>
      <c r="G64" s="171"/>
      <c r="H64" s="171"/>
      <c r="I64" s="171"/>
      <c r="J64" s="171"/>
    </row>
    <row r="65" spans="1:10" s="40" customFormat="1" ht="18.75" x14ac:dyDescent="0.3">
      <c r="A65" s="339"/>
      <c r="B65" s="339"/>
      <c r="C65" s="339"/>
      <c r="D65" s="339"/>
      <c r="E65" s="175" t="s">
        <v>54</v>
      </c>
      <c r="F65" s="173">
        <f>J65-H65</f>
        <v>178.89999999999998</v>
      </c>
      <c r="G65" s="171" t="s">
        <v>97</v>
      </c>
      <c r="H65" s="38">
        <f>H36</f>
        <v>620.4</v>
      </c>
      <c r="I65" s="171" t="s">
        <v>98</v>
      </c>
      <c r="J65" s="59">
        <f>J36</f>
        <v>799.3</v>
      </c>
    </row>
    <row r="66" spans="1:10" s="40" customFormat="1" x14ac:dyDescent="0.25">
      <c r="A66" s="174"/>
      <c r="B66" s="174" t="s">
        <v>7</v>
      </c>
      <c r="C66" s="174" t="s">
        <v>47</v>
      </c>
      <c r="D66" s="174" t="s">
        <v>24</v>
      </c>
      <c r="E66" s="174" t="s">
        <v>49</v>
      </c>
      <c r="F66" s="174" t="s">
        <v>50</v>
      </c>
      <c r="G66" s="174" t="s">
        <v>50</v>
      </c>
      <c r="H66" s="174" t="s">
        <v>51</v>
      </c>
      <c r="I66" s="174" t="s">
        <v>52</v>
      </c>
      <c r="J66" s="16" t="s">
        <v>53</v>
      </c>
    </row>
    <row r="67" spans="1:10" s="40" customFormat="1" x14ac:dyDescent="0.25">
      <c r="A67" s="174"/>
      <c r="B67" s="8" t="s">
        <v>96</v>
      </c>
      <c r="C67" s="12">
        <f>$H65</f>
        <v>620.4</v>
      </c>
      <c r="D67" s="12"/>
      <c r="E67" s="327">
        <f>IF(C68=C67,(C68-C67)/2, C68-C67)</f>
        <v>0</v>
      </c>
      <c r="F67" s="327">
        <f t="shared" ref="F67:F68" si="23">E67+D67</f>
        <v>0</v>
      </c>
      <c r="G67" s="327">
        <f>IF(C68&gt;=J65,D68,0)</f>
        <v>0</v>
      </c>
      <c r="H67" s="13">
        <f>(G67+F67)/2</f>
        <v>0</v>
      </c>
      <c r="I67" s="13">
        <f>E67</f>
        <v>0</v>
      </c>
      <c r="J67" s="17">
        <f>H67*I67</f>
        <v>0</v>
      </c>
    </row>
    <row r="68" spans="1:10" s="40" customFormat="1" x14ac:dyDescent="0.25">
      <c r="A68" s="174" t="s">
        <v>16</v>
      </c>
      <c r="B68" s="326" t="s">
        <v>301</v>
      </c>
      <c r="C68" s="308">
        <v>620.4</v>
      </c>
      <c r="D68" s="326">
        <f>(C67-492.5)</f>
        <v>127.89999999999998</v>
      </c>
      <c r="E68" s="317">
        <f t="shared" ref="E68" si="24">IF(C69=0,"",(C69-C68)/2)</f>
        <v>89.449999999999989</v>
      </c>
      <c r="F68" s="317">
        <f>E68+D68</f>
        <v>217.34999999999997</v>
      </c>
      <c r="G68" s="317">
        <f>E68+D69</f>
        <v>462.45</v>
      </c>
      <c r="H68" s="317">
        <f>((G68+F68)/2)/2</f>
        <v>169.95</v>
      </c>
      <c r="I68" s="317">
        <f>E68*2</f>
        <v>178.89999999999998</v>
      </c>
      <c r="J68" s="318">
        <f>H68*I68</f>
        <v>30404.054999999993</v>
      </c>
    </row>
    <row r="69" spans="1:10" x14ac:dyDescent="0.25">
      <c r="A69" s="174" t="s">
        <v>16</v>
      </c>
      <c r="B69" s="306" t="s">
        <v>317</v>
      </c>
      <c r="C69" s="306">
        <v>799.3</v>
      </c>
      <c r="D69" s="326">
        <v>373</v>
      </c>
      <c r="E69" s="327">
        <f t="shared" ref="E69" si="25">IF(C70=C69,(C70-C69)/2,C70-C69)</f>
        <v>0</v>
      </c>
      <c r="F69" s="327">
        <f t="shared" ref="F69" si="26">E69+D69</f>
        <v>373</v>
      </c>
      <c r="G69" s="327"/>
      <c r="H69" s="327">
        <f t="shared" ref="H69" si="27">(G69+F69)/2</f>
        <v>186.5</v>
      </c>
      <c r="I69" s="327">
        <f t="shared" ref="I69" si="28">E69</f>
        <v>0</v>
      </c>
      <c r="J69" s="314">
        <f t="shared" ref="J69" si="29">H69*I69</f>
        <v>0</v>
      </c>
    </row>
    <row r="70" spans="1:10" x14ac:dyDescent="0.25">
      <c r="A70" s="174" t="s">
        <v>16</v>
      </c>
      <c r="B70" s="311" t="s">
        <v>95</v>
      </c>
      <c r="C70" s="315">
        <f t="shared" ref="C70" si="30">$J$65</f>
        <v>799.3</v>
      </c>
      <c r="D70" s="306"/>
      <c r="E70" s="309"/>
      <c r="F70" s="309"/>
      <c r="G70" s="309"/>
      <c r="H70" s="309"/>
      <c r="I70" s="309"/>
      <c r="J70" s="322">
        <f>SUM(J$67:J69)/$F$65</f>
        <v>169.95</v>
      </c>
    </row>
    <row r="71" spans="1:10" outlineLevel="1" x14ac:dyDescent="0.25">
      <c r="A71" s="174" t="s">
        <v>16</v>
      </c>
      <c r="B71" s="8" t="s">
        <v>95</v>
      </c>
      <c r="C71" s="21">
        <f t="shared" ref="C69:C91" si="31">$J$65</f>
        <v>799.3</v>
      </c>
      <c r="D71" s="196"/>
      <c r="E71" s="6"/>
      <c r="F71" s="6"/>
      <c r="G71" s="6"/>
      <c r="H71" s="6"/>
      <c r="I71" s="6"/>
      <c r="J71" s="58">
        <f>SUM(J$67:J70)/$F$65</f>
        <v>170.89997205142535</v>
      </c>
    </row>
    <row r="72" spans="1:10" outlineLevel="1" x14ac:dyDescent="0.25">
      <c r="A72" s="174" t="s">
        <v>16</v>
      </c>
      <c r="B72" s="8" t="s">
        <v>95</v>
      </c>
      <c r="C72" s="21">
        <f t="shared" si="31"/>
        <v>799.3</v>
      </c>
      <c r="D72" s="196"/>
      <c r="E72" s="6"/>
      <c r="F72" s="6"/>
      <c r="G72" s="6"/>
      <c r="H72" s="6"/>
      <c r="I72" s="6"/>
      <c r="J72" s="58">
        <f>SUM(J$67:J71)/$F$65</f>
        <v>171.8552541758045</v>
      </c>
    </row>
    <row r="73" spans="1:10" outlineLevel="1" x14ac:dyDescent="0.25">
      <c r="A73" s="174" t="s">
        <v>16</v>
      </c>
      <c r="B73" s="8" t="s">
        <v>95</v>
      </c>
      <c r="C73" s="21">
        <f t="shared" si="31"/>
        <v>799.3</v>
      </c>
      <c r="D73" s="196"/>
      <c r="E73" s="6"/>
      <c r="F73" s="6"/>
      <c r="G73" s="6"/>
      <c r="H73" s="6"/>
      <c r="I73" s="6"/>
      <c r="J73" s="58">
        <f>SUM(J$67:J72)/$F$65</f>
        <v>172.81587605493141</v>
      </c>
    </row>
    <row r="74" spans="1:10" outlineLevel="1" x14ac:dyDescent="0.25">
      <c r="A74" s="174" t="s">
        <v>16</v>
      </c>
      <c r="B74" s="8" t="s">
        <v>95</v>
      </c>
      <c r="C74" s="21">
        <f t="shared" si="31"/>
        <v>799.3</v>
      </c>
      <c r="D74" s="196"/>
      <c r="E74" s="6"/>
      <c r="F74" s="6"/>
      <c r="G74" s="6"/>
      <c r="H74" s="6"/>
      <c r="I74" s="6"/>
      <c r="J74" s="58">
        <f>SUM(J$67:J73)/$F$65</f>
        <v>173.78186753651289</v>
      </c>
    </row>
    <row r="75" spans="1:10" outlineLevel="1" x14ac:dyDescent="0.25">
      <c r="A75" s="174" t="s">
        <v>16</v>
      </c>
      <c r="B75" s="8" t="s">
        <v>95</v>
      </c>
      <c r="C75" s="21">
        <f t="shared" si="31"/>
        <v>799.3</v>
      </c>
      <c r="D75" s="196"/>
      <c r="E75" s="6"/>
      <c r="F75" s="6"/>
      <c r="G75" s="6"/>
      <c r="H75" s="6"/>
      <c r="I75" s="6"/>
      <c r="J75" s="58">
        <f>SUM(J$67:J74)/$F$65</f>
        <v>174.75325863509596</v>
      </c>
    </row>
    <row r="76" spans="1:10" outlineLevel="1" x14ac:dyDescent="0.25">
      <c r="A76" s="174" t="s">
        <v>16</v>
      </c>
      <c r="B76" s="8" t="s">
        <v>95</v>
      </c>
      <c r="C76" s="21">
        <f t="shared" si="31"/>
        <v>799.3</v>
      </c>
      <c r="D76" s="196"/>
      <c r="E76" s="6"/>
      <c r="F76" s="6"/>
      <c r="G76" s="6"/>
      <c r="H76" s="6"/>
      <c r="I76" s="6"/>
      <c r="J76" s="58">
        <f>SUM(J$67:J75)/$F$65</f>
        <v>175.73007953300038</v>
      </c>
    </row>
    <row r="77" spans="1:10" outlineLevel="1" x14ac:dyDescent="0.25">
      <c r="A77" s="174" t="s">
        <v>16</v>
      </c>
      <c r="B77" s="8" t="s">
        <v>95</v>
      </c>
      <c r="C77" s="21">
        <f t="shared" si="31"/>
        <v>799.3</v>
      </c>
      <c r="D77" s="196"/>
      <c r="E77" s="6"/>
      <c r="F77" s="6"/>
      <c r="G77" s="6"/>
      <c r="H77" s="6"/>
      <c r="I77" s="6"/>
      <c r="J77" s="58">
        <f>SUM(J$67:J76)/$F$65</f>
        <v>176.71236058125638</v>
      </c>
    </row>
    <row r="78" spans="1:10" outlineLevel="1" x14ac:dyDescent="0.25">
      <c r="A78" s="174" t="s">
        <v>16</v>
      </c>
      <c r="B78" s="8" t="s">
        <v>95</v>
      </c>
      <c r="C78" s="21">
        <f t="shared" si="31"/>
        <v>799.3</v>
      </c>
      <c r="D78" s="196"/>
      <c r="E78" s="6"/>
      <c r="F78" s="6"/>
      <c r="G78" s="6"/>
      <c r="H78" s="6"/>
      <c r="I78" s="6"/>
      <c r="J78" s="58">
        <f>SUM(J$67:J77)/$F$65</f>
        <v>177.70013230054792</v>
      </c>
    </row>
    <row r="79" spans="1:10" outlineLevel="1" x14ac:dyDescent="0.25">
      <c r="A79" s="174" t="s">
        <v>16</v>
      </c>
      <c r="B79" s="8" t="s">
        <v>95</v>
      </c>
      <c r="C79" s="21">
        <f t="shared" si="31"/>
        <v>799.3</v>
      </c>
      <c r="D79" s="196"/>
      <c r="E79" s="6"/>
      <c r="F79" s="6"/>
      <c r="G79" s="6"/>
      <c r="H79" s="6"/>
      <c r="I79" s="6"/>
      <c r="J79" s="58">
        <f>SUM(J$67:J78)/$F$65</f>
        <v>178.69342538216083</v>
      </c>
    </row>
    <row r="80" spans="1:10" outlineLevel="1" x14ac:dyDescent="0.25">
      <c r="A80" s="174" t="s">
        <v>16</v>
      </c>
      <c r="B80" s="8" t="s">
        <v>95</v>
      </c>
      <c r="C80" s="21">
        <f t="shared" si="31"/>
        <v>799.3</v>
      </c>
      <c r="D80" s="196"/>
      <c r="E80" s="6"/>
      <c r="F80" s="6"/>
      <c r="G80" s="6"/>
      <c r="H80" s="6"/>
      <c r="I80" s="6"/>
      <c r="J80" s="58">
        <f>SUM(J$67:J79)/$F$65</f>
        <v>179.69227068893645</v>
      </c>
    </row>
    <row r="81" spans="1:10" outlineLevel="1" x14ac:dyDescent="0.25">
      <c r="A81" s="174" t="s">
        <v>16</v>
      </c>
      <c r="B81" s="8" t="s">
        <v>95</v>
      </c>
      <c r="C81" s="21">
        <f t="shared" si="31"/>
        <v>799.3</v>
      </c>
      <c r="D81" s="196"/>
      <c r="E81" s="6"/>
      <c r="F81" s="6"/>
      <c r="G81" s="6"/>
      <c r="H81" s="6"/>
      <c r="I81" s="6"/>
      <c r="J81" s="58">
        <f>SUM(J$67:J80)/$F$65</f>
        <v>180.69669925623069</v>
      </c>
    </row>
    <row r="82" spans="1:10" outlineLevel="1" x14ac:dyDescent="0.25">
      <c r="A82" s="174" t="s">
        <v>16</v>
      </c>
      <c r="B82" s="8" t="s">
        <v>95</v>
      </c>
      <c r="C82" s="21">
        <f t="shared" si="31"/>
        <v>799.3</v>
      </c>
      <c r="D82" s="196"/>
      <c r="E82" s="6"/>
      <c r="F82" s="6"/>
      <c r="G82" s="6"/>
      <c r="H82" s="6"/>
      <c r="I82" s="6"/>
      <c r="J82" s="58">
        <f>SUM(J$67:J81)/$F$65</f>
        <v>181.70674229287815</v>
      </c>
    </row>
    <row r="83" spans="1:10" outlineLevel="1" x14ac:dyDescent="0.25">
      <c r="A83" s="174" t="s">
        <v>16</v>
      </c>
      <c r="B83" s="8" t="s">
        <v>95</v>
      </c>
      <c r="C83" s="21">
        <f t="shared" si="31"/>
        <v>799.3</v>
      </c>
      <c r="D83" s="196"/>
      <c r="E83" s="6"/>
      <c r="F83" s="6"/>
      <c r="G83" s="6"/>
      <c r="H83" s="6"/>
      <c r="I83" s="6"/>
      <c r="J83" s="58">
        <f>SUM(J$67:J82)/$F$65</f>
        <v>182.72243118216196</v>
      </c>
    </row>
    <row r="84" spans="1:10" outlineLevel="1" x14ac:dyDescent="0.25">
      <c r="A84" s="174" t="s">
        <v>16</v>
      </c>
      <c r="B84" s="8" t="s">
        <v>95</v>
      </c>
      <c r="C84" s="21">
        <f t="shared" si="31"/>
        <v>799.3</v>
      </c>
      <c r="D84" s="196"/>
      <c r="E84" s="6"/>
      <c r="F84" s="6"/>
      <c r="G84" s="6"/>
      <c r="H84" s="6"/>
      <c r="I84" s="6"/>
      <c r="J84" s="58">
        <f>SUM(J$67:J83)/$F$65</f>
        <v>183.74379748278892</v>
      </c>
    </row>
    <row r="85" spans="1:10" outlineLevel="1" x14ac:dyDescent="0.25">
      <c r="A85" s="174" t="s">
        <v>16</v>
      </c>
      <c r="B85" s="8" t="s">
        <v>95</v>
      </c>
      <c r="C85" s="21">
        <f t="shared" si="31"/>
        <v>799.3</v>
      </c>
      <c r="D85" s="196"/>
      <c r="E85" s="6"/>
      <c r="F85" s="6"/>
      <c r="G85" s="6"/>
      <c r="H85" s="6"/>
      <c r="I85" s="6"/>
      <c r="J85" s="58">
        <f>SUM(J$67:J84)/$F$65</f>
        <v>184.77087292986991</v>
      </c>
    </row>
    <row r="86" spans="1:10" outlineLevel="1" x14ac:dyDescent="0.25">
      <c r="A86" s="174" t="s">
        <v>16</v>
      </c>
      <c r="B86" s="8" t="s">
        <v>95</v>
      </c>
      <c r="C86" s="21">
        <f t="shared" si="31"/>
        <v>799.3</v>
      </c>
      <c r="D86" s="196"/>
      <c r="E86" s="6"/>
      <c r="F86" s="6"/>
      <c r="G86" s="6"/>
      <c r="H86" s="6"/>
      <c r="I86" s="6"/>
      <c r="J86" s="58">
        <f>SUM(J$67:J85)/$F$65</f>
        <v>185.80368943590608</v>
      </c>
    </row>
    <row r="87" spans="1:10" outlineLevel="1" x14ac:dyDescent="0.25">
      <c r="A87" s="174" t="s">
        <v>16</v>
      </c>
      <c r="B87" s="8" t="s">
        <v>95</v>
      </c>
      <c r="C87" s="21">
        <f t="shared" si="31"/>
        <v>799.3</v>
      </c>
      <c r="D87" s="196"/>
      <c r="E87" s="6"/>
      <c r="F87" s="6"/>
      <c r="G87" s="6"/>
      <c r="H87" s="6"/>
      <c r="I87" s="6"/>
      <c r="J87" s="58">
        <f>SUM(J$67:J86)/$F$65</f>
        <v>186.84227909178031</v>
      </c>
    </row>
    <row r="88" spans="1:10" outlineLevel="1" x14ac:dyDescent="0.25">
      <c r="A88" s="174" t="s">
        <v>16</v>
      </c>
      <c r="B88" s="8" t="s">
        <v>95</v>
      </c>
      <c r="C88" s="21">
        <f t="shared" si="31"/>
        <v>799.3</v>
      </c>
      <c r="D88" s="196"/>
      <c r="E88" s="6"/>
      <c r="F88" s="6"/>
      <c r="G88" s="6"/>
      <c r="H88" s="6"/>
      <c r="I88" s="6"/>
      <c r="J88" s="58">
        <f>SUM(J$67:J87)/$F$65</f>
        <v>187.88667416775451</v>
      </c>
    </row>
    <row r="89" spans="1:10" outlineLevel="1" x14ac:dyDescent="0.25">
      <c r="A89" s="174" t="s">
        <v>16</v>
      </c>
      <c r="B89" s="8" t="s">
        <v>95</v>
      </c>
      <c r="C89" s="21">
        <f t="shared" si="31"/>
        <v>799.3</v>
      </c>
      <c r="D89" s="196"/>
      <c r="E89" s="6"/>
      <c r="F89" s="6"/>
      <c r="G89" s="6"/>
      <c r="H89" s="6"/>
      <c r="I89" s="6"/>
      <c r="J89" s="58">
        <f>SUM(J$67:J88)/$F$65</f>
        <v>188.93690711447198</v>
      </c>
    </row>
    <row r="90" spans="1:10" outlineLevel="1" x14ac:dyDescent="0.25">
      <c r="A90" s="174" t="s">
        <v>16</v>
      </c>
      <c r="B90" s="8" t="s">
        <v>95</v>
      </c>
      <c r="C90" s="21">
        <f t="shared" si="31"/>
        <v>799.3</v>
      </c>
      <c r="D90" s="196"/>
      <c r="E90" s="6"/>
      <c r="F90" s="6"/>
      <c r="G90" s="6"/>
      <c r="H90" s="6"/>
      <c r="I90" s="6"/>
      <c r="J90" s="58">
        <f>SUM(J$67:J89)/$F$65</f>
        <v>189.99301056396592</v>
      </c>
    </row>
    <row r="91" spans="1:10" outlineLevel="1" x14ac:dyDescent="0.25">
      <c r="A91" s="174" t="s">
        <v>16</v>
      </c>
      <c r="B91" s="8" t="s">
        <v>95</v>
      </c>
      <c r="C91" s="21">
        <f t="shared" si="31"/>
        <v>799.3</v>
      </c>
      <c r="D91" s="196"/>
      <c r="E91" s="6"/>
      <c r="F91" s="6"/>
      <c r="G91" s="6"/>
      <c r="H91" s="6"/>
      <c r="I91" s="6"/>
      <c r="J91" s="58">
        <f>SUM(J$67:J90)/$F$65</f>
        <v>191.05501733067339</v>
      </c>
    </row>
    <row r="92" spans="1:10" outlineLevel="1" x14ac:dyDescent="0.25">
      <c r="A92" s="174"/>
      <c r="B92" s="8" t="s">
        <v>95</v>
      </c>
      <c r="C92" s="21">
        <f>$J$65</f>
        <v>799.3</v>
      </c>
      <c r="D92" s="171"/>
      <c r="E92" s="6"/>
      <c r="F92" s="6"/>
      <c r="G92" s="6"/>
      <c r="H92" s="6"/>
      <c r="I92" s="6"/>
      <c r="J92" s="58">
        <f>SUM(J$67:J91)/$F$65</f>
        <v>192.12296041245472</v>
      </c>
    </row>
    <row r="93" spans="1:10" x14ac:dyDescent="0.25">
      <c r="A93" s="171"/>
      <c r="B93" s="171"/>
      <c r="C93" s="171"/>
      <c r="D93" s="171"/>
      <c r="E93" s="171"/>
      <c r="F93" s="171"/>
      <c r="G93" s="171"/>
      <c r="H93" s="171"/>
      <c r="I93" s="171"/>
      <c r="J93" s="171"/>
    </row>
    <row r="94" spans="1:10" ht="18.75" x14ac:dyDescent="0.3">
      <c r="A94" s="339"/>
      <c r="B94" s="339"/>
      <c r="C94" s="339"/>
      <c r="D94" s="339"/>
      <c r="E94" s="175" t="s">
        <v>54</v>
      </c>
      <c r="F94" s="173">
        <f>J94-H94</f>
        <v>178.89999999999998</v>
      </c>
      <c r="G94" s="171" t="s">
        <v>97</v>
      </c>
      <c r="H94" s="38">
        <f>H65</f>
        <v>620.4</v>
      </c>
      <c r="I94" s="171" t="s">
        <v>98</v>
      </c>
      <c r="J94" s="59">
        <f>J65</f>
        <v>799.3</v>
      </c>
    </row>
    <row r="95" spans="1:10" x14ac:dyDescent="0.25">
      <c r="A95" s="174"/>
      <c r="B95" s="174" t="s">
        <v>7</v>
      </c>
      <c r="C95" s="174" t="s">
        <v>47</v>
      </c>
      <c r="D95" s="174" t="s">
        <v>24</v>
      </c>
      <c r="E95" s="174" t="s">
        <v>49</v>
      </c>
      <c r="F95" s="174" t="s">
        <v>50</v>
      </c>
      <c r="G95" s="174" t="s">
        <v>50</v>
      </c>
      <c r="H95" s="174" t="s">
        <v>51</v>
      </c>
      <c r="I95" s="174" t="s">
        <v>52</v>
      </c>
      <c r="J95" s="16" t="s">
        <v>53</v>
      </c>
    </row>
    <row r="96" spans="1:10" x14ac:dyDescent="0.25">
      <c r="A96" s="174"/>
      <c r="B96" s="8" t="s">
        <v>96</v>
      </c>
      <c r="C96" s="12">
        <f>$H94</f>
        <v>620.4</v>
      </c>
      <c r="D96" s="12"/>
      <c r="E96" s="327">
        <f>IF(C97=C96,(C97-C96)/2, C97-C96)</f>
        <v>178.89999999999998</v>
      </c>
      <c r="F96" s="327">
        <f t="shared" ref="F96" si="32">E96+D96</f>
        <v>178.89999999999998</v>
      </c>
      <c r="G96" s="327">
        <f>IF(C97&gt;=J94,D97,0)</f>
        <v>245</v>
      </c>
      <c r="H96" s="13">
        <f>(G96+F96)/2</f>
        <v>211.95</v>
      </c>
      <c r="I96" s="13">
        <f>E96</f>
        <v>178.89999999999998</v>
      </c>
      <c r="J96" s="17">
        <f>H96*I96</f>
        <v>37917.854999999996</v>
      </c>
    </row>
    <row r="97" spans="1:10" x14ac:dyDescent="0.25">
      <c r="A97" s="174" t="s">
        <v>21</v>
      </c>
      <c r="B97" s="196" t="s">
        <v>314</v>
      </c>
      <c r="C97" s="197">
        <v>799.3</v>
      </c>
      <c r="D97" s="196">
        <v>245</v>
      </c>
      <c r="E97" s="13">
        <f t="shared" ref="E97" si="33">IF(C98=C97,(C98-C97)/2,C98-C97)</f>
        <v>0</v>
      </c>
      <c r="F97" s="13">
        <f t="shared" ref="F97" si="34">E97+D97</f>
        <v>245</v>
      </c>
      <c r="G97" s="13"/>
      <c r="H97" s="13">
        <f t="shared" ref="H97" si="35">(G97+F97)/2</f>
        <v>122.5</v>
      </c>
      <c r="I97" s="13">
        <f t="shared" ref="I97" si="36">E97</f>
        <v>0</v>
      </c>
      <c r="J97" s="17">
        <f t="shared" ref="J97" si="37">H97*I97</f>
        <v>0</v>
      </c>
    </row>
    <row r="98" spans="1:10" x14ac:dyDescent="0.25">
      <c r="A98" s="174" t="s">
        <v>21</v>
      </c>
      <c r="B98" s="8" t="s">
        <v>95</v>
      </c>
      <c r="C98" s="21">
        <f t="shared" ref="C98:C120" si="38">$J$94</f>
        <v>799.3</v>
      </c>
      <c r="D98" s="196"/>
      <c r="E98" s="6"/>
      <c r="F98" s="6"/>
      <c r="G98" s="6"/>
      <c r="H98" s="6"/>
      <c r="I98" s="6"/>
      <c r="J98" s="58">
        <f>SUM(J$96:J97)/$F$94</f>
        <v>211.95000000000002</v>
      </c>
    </row>
    <row r="99" spans="1:10" outlineLevel="1" x14ac:dyDescent="0.25">
      <c r="A99" s="174" t="s">
        <v>21</v>
      </c>
      <c r="B99" s="8" t="s">
        <v>95</v>
      </c>
      <c r="C99" s="21">
        <f t="shared" si="38"/>
        <v>799.3</v>
      </c>
      <c r="D99" s="196"/>
      <c r="E99" s="6"/>
      <c r="F99" s="6"/>
      <c r="G99" s="6"/>
      <c r="H99" s="6"/>
      <c r="I99" s="6"/>
      <c r="J99" s="58">
        <f>SUM(J$96:J98)/$F$94</f>
        <v>213.13474007825599</v>
      </c>
    </row>
    <row r="100" spans="1:10" outlineLevel="1" x14ac:dyDescent="0.25">
      <c r="A100" s="174" t="s">
        <v>21</v>
      </c>
      <c r="B100" s="8" t="s">
        <v>95</v>
      </c>
      <c r="C100" s="21">
        <f t="shared" si="38"/>
        <v>799.3</v>
      </c>
      <c r="D100" s="196"/>
      <c r="E100" s="6"/>
      <c r="F100" s="6"/>
      <c r="G100" s="6"/>
      <c r="H100" s="6"/>
      <c r="I100" s="6"/>
      <c r="J100" s="58">
        <f>SUM(J$96:J99)/$F$94</f>
        <v>214.32610251580911</v>
      </c>
    </row>
    <row r="101" spans="1:10" outlineLevel="1" x14ac:dyDescent="0.25">
      <c r="A101" s="174" t="s">
        <v>21</v>
      </c>
      <c r="B101" s="8" t="s">
        <v>95</v>
      </c>
      <c r="C101" s="21">
        <f t="shared" si="38"/>
        <v>799.3</v>
      </c>
      <c r="D101" s="196"/>
      <c r="E101" s="6"/>
      <c r="F101" s="6"/>
      <c r="G101" s="6"/>
      <c r="H101" s="6"/>
      <c r="I101" s="6"/>
      <c r="J101" s="58">
        <f>SUM(J$96:J100)/$F$94</f>
        <v>215.52412432975996</v>
      </c>
    </row>
    <row r="102" spans="1:10" outlineLevel="1" x14ac:dyDescent="0.25">
      <c r="A102" s="174" t="s">
        <v>21</v>
      </c>
      <c r="B102" s="8" t="s">
        <v>95</v>
      </c>
      <c r="C102" s="21">
        <f t="shared" si="38"/>
        <v>799.3</v>
      </c>
      <c r="D102" s="196"/>
      <c r="E102" s="6"/>
      <c r="F102" s="6"/>
      <c r="G102" s="6"/>
      <c r="H102" s="6"/>
      <c r="I102" s="6"/>
      <c r="J102" s="58">
        <f>SUM(J$96:J101)/$F$94</f>
        <v>216.72884274412417</v>
      </c>
    </row>
    <row r="103" spans="1:10" outlineLevel="1" x14ac:dyDescent="0.25">
      <c r="A103" s="174" t="s">
        <v>21</v>
      </c>
      <c r="B103" s="8" t="s">
        <v>95</v>
      </c>
      <c r="C103" s="21">
        <f t="shared" si="38"/>
        <v>799.3</v>
      </c>
      <c r="D103" s="196"/>
      <c r="E103" s="6"/>
      <c r="F103" s="6"/>
      <c r="G103" s="6"/>
      <c r="H103" s="6"/>
      <c r="I103" s="6"/>
      <c r="J103" s="58">
        <f>SUM(J$96:J102)/$F$94</f>
        <v>217.94029519098905</v>
      </c>
    </row>
    <row r="104" spans="1:10" outlineLevel="1" x14ac:dyDescent="0.25">
      <c r="A104" s="174" t="s">
        <v>21</v>
      </c>
      <c r="B104" s="8" t="s">
        <v>95</v>
      </c>
      <c r="C104" s="21">
        <f t="shared" si="38"/>
        <v>799.3</v>
      </c>
      <c r="D104" s="196"/>
      <c r="E104" s="6"/>
      <c r="F104" s="6"/>
      <c r="G104" s="6"/>
      <c r="H104" s="6"/>
      <c r="I104" s="6"/>
      <c r="J104" s="58">
        <f>SUM(J$96:J103)/$F$94</f>
        <v>219.15851931167651</v>
      </c>
    </row>
    <row r="105" spans="1:10" outlineLevel="1" x14ac:dyDescent="0.25">
      <c r="A105" s="174" t="s">
        <v>21</v>
      </c>
      <c r="B105" s="8" t="s">
        <v>95</v>
      </c>
      <c r="C105" s="21">
        <f t="shared" si="38"/>
        <v>799.3</v>
      </c>
      <c r="D105" s="196"/>
      <c r="E105" s="6"/>
      <c r="F105" s="6"/>
      <c r="G105" s="6"/>
      <c r="H105" s="6"/>
      <c r="I105" s="6"/>
      <c r="J105" s="58">
        <f>SUM(J$96:J104)/$F$94</f>
        <v>220.38355295791283</v>
      </c>
    </row>
    <row r="106" spans="1:10" outlineLevel="1" x14ac:dyDescent="0.25">
      <c r="A106" s="174" t="s">
        <v>21</v>
      </c>
      <c r="B106" s="8" t="s">
        <v>95</v>
      </c>
      <c r="C106" s="21">
        <f t="shared" si="38"/>
        <v>799.3</v>
      </c>
      <c r="D106" s="196"/>
      <c r="E106" s="6"/>
      <c r="F106" s="6"/>
      <c r="G106" s="6"/>
      <c r="H106" s="6"/>
      <c r="I106" s="6"/>
      <c r="J106" s="58">
        <f>SUM(J$96:J105)/$F$94</f>
        <v>221.61543419300457</v>
      </c>
    </row>
    <row r="107" spans="1:10" outlineLevel="1" x14ac:dyDescent="0.25">
      <c r="A107" s="174" t="s">
        <v>21</v>
      </c>
      <c r="B107" s="8" t="s">
        <v>95</v>
      </c>
      <c r="C107" s="21">
        <f t="shared" si="38"/>
        <v>799.3</v>
      </c>
      <c r="D107" s="196"/>
      <c r="E107" s="6"/>
      <c r="F107" s="6"/>
      <c r="G107" s="6"/>
      <c r="H107" s="6"/>
      <c r="I107" s="6"/>
      <c r="J107" s="58">
        <f>SUM(J$96:J106)/$F$94</f>
        <v>222.85420129302136</v>
      </c>
    </row>
    <row r="108" spans="1:10" outlineLevel="1" x14ac:dyDescent="0.25">
      <c r="A108" s="174" t="s">
        <v>21</v>
      </c>
      <c r="B108" s="8" t="s">
        <v>95</v>
      </c>
      <c r="C108" s="21">
        <f t="shared" si="38"/>
        <v>799.3</v>
      </c>
      <c r="D108" s="196"/>
      <c r="E108" s="6"/>
      <c r="F108" s="6"/>
      <c r="G108" s="6"/>
      <c r="H108" s="6"/>
      <c r="I108" s="6"/>
      <c r="J108" s="58">
        <f>SUM(J$96:J107)/$F$94</f>
        <v>224.09989274798514</v>
      </c>
    </row>
    <row r="109" spans="1:10" outlineLevel="1" x14ac:dyDescent="0.25">
      <c r="A109" s="174" t="s">
        <v>21</v>
      </c>
      <c r="B109" s="8" t="s">
        <v>95</v>
      </c>
      <c r="C109" s="21">
        <f t="shared" si="38"/>
        <v>799.3</v>
      </c>
      <c r="D109" s="196"/>
      <c r="E109" s="6"/>
      <c r="F109" s="6"/>
      <c r="G109" s="6"/>
      <c r="H109" s="6"/>
      <c r="I109" s="6"/>
      <c r="J109" s="58">
        <f>SUM(J$96:J108)/$F$94</f>
        <v>225.35254726306613</v>
      </c>
    </row>
    <row r="110" spans="1:10" outlineLevel="1" x14ac:dyDescent="0.25">
      <c r="A110" s="174" t="s">
        <v>21</v>
      </c>
      <c r="B110" s="8" t="s">
        <v>95</v>
      </c>
      <c r="C110" s="21">
        <f t="shared" si="38"/>
        <v>799.3</v>
      </c>
      <c r="D110" s="196"/>
      <c r="E110" s="6"/>
      <c r="F110" s="6"/>
      <c r="G110" s="6"/>
      <c r="H110" s="6"/>
      <c r="I110" s="6"/>
      <c r="J110" s="58">
        <f>SUM(J$96:J109)/$F$94</f>
        <v>226.6122037597853</v>
      </c>
    </row>
    <row r="111" spans="1:10" outlineLevel="1" x14ac:dyDescent="0.25">
      <c r="A111" s="174" t="s">
        <v>21</v>
      </c>
      <c r="B111" s="8" t="s">
        <v>95</v>
      </c>
      <c r="C111" s="21">
        <f t="shared" si="38"/>
        <v>799.3</v>
      </c>
      <c r="D111" s="196"/>
      <c r="E111" s="6"/>
      <c r="F111" s="6"/>
      <c r="G111" s="6"/>
      <c r="H111" s="6"/>
      <c r="I111" s="6"/>
      <c r="J111" s="58">
        <f>SUM(J$96:J110)/$F$94</f>
        <v>227.87890137722405</v>
      </c>
    </row>
    <row r="112" spans="1:10" outlineLevel="1" x14ac:dyDescent="0.25">
      <c r="A112" s="174" t="s">
        <v>21</v>
      </c>
      <c r="B112" s="8" t="s">
        <v>95</v>
      </c>
      <c r="C112" s="21">
        <f t="shared" si="38"/>
        <v>799.3</v>
      </c>
      <c r="D112" s="196"/>
      <c r="E112" s="6"/>
      <c r="F112" s="6"/>
      <c r="G112" s="6"/>
      <c r="H112" s="6"/>
      <c r="I112" s="6"/>
      <c r="J112" s="58">
        <f>SUM(J$96:J111)/$F$94</f>
        <v>229.15267947323983</v>
      </c>
    </row>
    <row r="113" spans="1:10" outlineLevel="1" x14ac:dyDescent="0.25">
      <c r="A113" s="174" t="s">
        <v>21</v>
      </c>
      <c r="B113" s="8" t="s">
        <v>95</v>
      </c>
      <c r="C113" s="21">
        <f t="shared" si="38"/>
        <v>799.3</v>
      </c>
      <c r="D113" s="196"/>
      <c r="E113" s="6"/>
      <c r="F113" s="6"/>
      <c r="G113" s="6"/>
      <c r="H113" s="6"/>
      <c r="I113" s="6"/>
      <c r="J113" s="58">
        <f>SUM(J$96:J112)/$F$94</f>
        <v>230.43357762568948</v>
      </c>
    </row>
    <row r="114" spans="1:10" outlineLevel="1" x14ac:dyDescent="0.25">
      <c r="A114" s="174" t="s">
        <v>21</v>
      </c>
      <c r="B114" s="8" t="s">
        <v>95</v>
      </c>
      <c r="C114" s="21">
        <f t="shared" si="38"/>
        <v>799.3</v>
      </c>
      <c r="D114" s="196"/>
      <c r="E114" s="6"/>
      <c r="F114" s="6"/>
      <c r="G114" s="6"/>
      <c r="H114" s="6"/>
      <c r="I114" s="6"/>
      <c r="J114" s="58">
        <f>SUM(J$96:J113)/$F$94</f>
        <v>231.72163563365871</v>
      </c>
    </row>
    <row r="115" spans="1:10" outlineLevel="1" x14ac:dyDescent="0.25">
      <c r="A115" s="174" t="s">
        <v>21</v>
      </c>
      <c r="B115" s="8" t="s">
        <v>95</v>
      </c>
      <c r="C115" s="21">
        <f t="shared" si="38"/>
        <v>799.3</v>
      </c>
      <c r="D115" s="196"/>
      <c r="E115" s="6"/>
      <c r="F115" s="6"/>
      <c r="G115" s="6"/>
      <c r="H115" s="6"/>
      <c r="I115" s="6"/>
      <c r="J115" s="58">
        <f>SUM(J$96:J114)/$F$94</f>
        <v>233.01689351869871</v>
      </c>
    </row>
    <row r="116" spans="1:10" outlineLevel="1" x14ac:dyDescent="0.25">
      <c r="A116" s="174" t="s">
        <v>21</v>
      </c>
      <c r="B116" s="8" t="s">
        <v>95</v>
      </c>
      <c r="C116" s="21">
        <f t="shared" si="38"/>
        <v>799.3</v>
      </c>
      <c r="D116" s="196"/>
      <c r="E116" s="6"/>
      <c r="F116" s="6"/>
      <c r="G116" s="6"/>
      <c r="H116" s="6"/>
      <c r="I116" s="6"/>
      <c r="J116" s="58">
        <f>SUM(J$96:J115)/$F$94</f>
        <v>234.31939152606984</v>
      </c>
    </row>
    <row r="117" spans="1:10" outlineLevel="1" x14ac:dyDescent="0.25">
      <c r="A117" s="174" t="s">
        <v>21</v>
      </c>
      <c r="B117" s="8" t="s">
        <v>95</v>
      </c>
      <c r="C117" s="21">
        <f t="shared" si="38"/>
        <v>799.3</v>
      </c>
      <c r="D117" s="196"/>
      <c r="E117" s="6"/>
      <c r="F117" s="6"/>
      <c r="G117" s="6"/>
      <c r="H117" s="6"/>
      <c r="I117" s="6"/>
      <c r="J117" s="58">
        <f>SUM(J$96:J116)/$F$94</f>
        <v>235.62917012599198</v>
      </c>
    </row>
    <row r="118" spans="1:10" outlineLevel="1" x14ac:dyDescent="0.25">
      <c r="A118" s="174" t="s">
        <v>21</v>
      </c>
      <c r="B118" s="8" t="s">
        <v>95</v>
      </c>
      <c r="C118" s="21">
        <f t="shared" si="38"/>
        <v>799.3</v>
      </c>
      <c r="D118" s="196"/>
      <c r="E118" s="6"/>
      <c r="F118" s="6"/>
      <c r="G118" s="6"/>
      <c r="H118" s="6"/>
      <c r="I118" s="6"/>
      <c r="J118" s="58">
        <f>SUM(J$96:J117)/$F$94</f>
        <v>236.94627001490193</v>
      </c>
    </row>
    <row r="119" spans="1:10" outlineLevel="1" x14ac:dyDescent="0.25">
      <c r="A119" s="174" t="s">
        <v>21</v>
      </c>
      <c r="B119" s="8" t="s">
        <v>95</v>
      </c>
      <c r="C119" s="21">
        <f t="shared" si="38"/>
        <v>799.3</v>
      </c>
      <c r="D119" s="196"/>
      <c r="E119" s="6"/>
      <c r="F119" s="6"/>
      <c r="G119" s="6"/>
      <c r="H119" s="6"/>
      <c r="I119" s="6"/>
      <c r="J119" s="58">
        <f>SUM(J$96:J118)/$F$94</f>
        <v>238.27073211671805</v>
      </c>
    </row>
    <row r="120" spans="1:10" outlineLevel="1" x14ac:dyDescent="0.25">
      <c r="A120" s="174" t="s">
        <v>21</v>
      </c>
      <c r="B120" s="8" t="s">
        <v>95</v>
      </c>
      <c r="C120" s="21">
        <f t="shared" si="38"/>
        <v>799.3</v>
      </c>
      <c r="D120" s="196"/>
      <c r="E120" s="6"/>
      <c r="F120" s="6"/>
      <c r="G120" s="6"/>
      <c r="H120" s="6"/>
      <c r="I120" s="6"/>
      <c r="J120" s="58">
        <f>SUM(J$96:J119)/$F$94</f>
        <v>239.60259758411166</v>
      </c>
    </row>
    <row r="121" spans="1:10" outlineLevel="1" x14ac:dyDescent="0.25">
      <c r="A121" s="174"/>
      <c r="B121" s="8" t="s">
        <v>95</v>
      </c>
      <c r="C121" s="21">
        <f>$J$94</f>
        <v>799.3</v>
      </c>
      <c r="D121" s="171"/>
      <c r="E121" s="6"/>
      <c r="F121" s="6"/>
      <c r="G121" s="6"/>
      <c r="H121" s="6"/>
      <c r="I121" s="6"/>
      <c r="J121" s="58">
        <f>SUM(J$96:J120)/$F$94</f>
        <v>240.94190779978584</v>
      </c>
    </row>
    <row r="122" spans="1:10" x14ac:dyDescent="0.25">
      <c r="A122" s="171"/>
      <c r="B122" s="171"/>
      <c r="C122" s="171"/>
      <c r="D122" s="171"/>
      <c r="E122" s="171"/>
      <c r="F122" s="171"/>
      <c r="G122" s="171"/>
      <c r="H122" s="171"/>
      <c r="I122" s="171"/>
      <c r="J122" s="171"/>
    </row>
    <row r="123" spans="1:10" ht="18.75" x14ac:dyDescent="0.3">
      <c r="A123" s="339"/>
      <c r="B123" s="339"/>
      <c r="C123" s="339"/>
      <c r="D123" s="339"/>
      <c r="E123" s="175" t="s">
        <v>54</v>
      </c>
      <c r="F123" s="50">
        <f>J123-H123</f>
        <v>178.89999999999998</v>
      </c>
      <c r="G123" s="171" t="s">
        <v>97</v>
      </c>
      <c r="H123" s="38">
        <f>H94</f>
        <v>620.4</v>
      </c>
      <c r="I123" s="171" t="s">
        <v>98</v>
      </c>
      <c r="J123" s="59">
        <f>J94</f>
        <v>799.3</v>
      </c>
    </row>
    <row r="124" spans="1:10" x14ac:dyDescent="0.25">
      <c r="A124" s="174"/>
      <c r="B124" s="174" t="s">
        <v>7</v>
      </c>
      <c r="C124" s="174" t="s">
        <v>47</v>
      </c>
      <c r="D124" s="174" t="s">
        <v>24</v>
      </c>
      <c r="E124" s="174" t="s">
        <v>49</v>
      </c>
      <c r="F124" s="174" t="s">
        <v>50</v>
      </c>
      <c r="G124" s="174" t="s">
        <v>50</v>
      </c>
      <c r="H124" s="174" t="s">
        <v>51</v>
      </c>
      <c r="I124" s="174" t="s">
        <v>52</v>
      </c>
      <c r="J124" s="16" t="s">
        <v>53</v>
      </c>
    </row>
    <row r="125" spans="1:10" x14ac:dyDescent="0.25">
      <c r="A125" s="174"/>
      <c r="B125" s="8" t="s">
        <v>96</v>
      </c>
      <c r="C125" s="12">
        <f>$H123</f>
        <v>620.4</v>
      </c>
      <c r="D125" s="12"/>
      <c r="E125" s="327">
        <f>IF(C126=C125,(C126-C125)/2, C126-C125)</f>
        <v>0</v>
      </c>
      <c r="F125" s="327">
        <f t="shared" ref="F125:F131" si="39">E125+D125</f>
        <v>0</v>
      </c>
      <c r="G125" s="327">
        <f>IF(C126&gt;=J123,D126,0)</f>
        <v>0</v>
      </c>
      <c r="H125" s="13">
        <f>(G125+F125)/2</f>
        <v>0</v>
      </c>
      <c r="I125" s="13">
        <f>E125</f>
        <v>0</v>
      </c>
      <c r="J125" s="17">
        <f>H125*I125</f>
        <v>0</v>
      </c>
    </row>
    <row r="126" spans="1:10" x14ac:dyDescent="0.25">
      <c r="A126" s="174" t="s">
        <v>99</v>
      </c>
      <c r="B126" s="326" t="s">
        <v>309</v>
      </c>
      <c r="C126" s="306">
        <v>620.4</v>
      </c>
      <c r="D126" s="306">
        <f>C125-619.5</f>
        <v>0.89999999999997726</v>
      </c>
      <c r="E126" s="317">
        <f t="shared" ref="E126" si="40">IF(C127=0,"",(C127-C126)/2)</f>
        <v>24.550000000000011</v>
      </c>
      <c r="F126" s="317">
        <f t="shared" si="39"/>
        <v>25.449999999999989</v>
      </c>
      <c r="G126" s="317">
        <f t="shared" ref="G126:G132" si="41">E126+D127</f>
        <v>24.550000000000011</v>
      </c>
      <c r="H126" s="317">
        <f t="shared" ref="H126:H132" si="42">((G126+F126)/2)/2</f>
        <v>12.5</v>
      </c>
      <c r="I126" s="317">
        <f t="shared" ref="I126:I132" si="43">E126*2</f>
        <v>49.100000000000023</v>
      </c>
      <c r="J126" s="318">
        <f t="shared" ref="J126:J132" si="44">H126*I126</f>
        <v>613.75000000000023</v>
      </c>
    </row>
    <row r="127" spans="1:10" x14ac:dyDescent="0.25">
      <c r="A127" s="174" t="s">
        <v>99</v>
      </c>
      <c r="B127" s="326" t="s">
        <v>310</v>
      </c>
      <c r="C127" s="306">
        <v>669.5</v>
      </c>
      <c r="D127" s="306">
        <v>0</v>
      </c>
      <c r="E127" s="317">
        <f>IF(C128=0,"",(C128-C127)/2)</f>
        <v>10.100000000000023</v>
      </c>
      <c r="F127" s="317">
        <f t="shared" si="39"/>
        <v>10.100000000000023</v>
      </c>
      <c r="G127" s="317">
        <f>E127+D128</f>
        <v>10.100000000000023</v>
      </c>
      <c r="H127" s="317">
        <f t="shared" si="42"/>
        <v>5.0500000000000114</v>
      </c>
      <c r="I127" s="317">
        <f t="shared" si="43"/>
        <v>20.200000000000045</v>
      </c>
      <c r="J127" s="318">
        <f t="shared" si="44"/>
        <v>102.01000000000046</v>
      </c>
    </row>
    <row r="128" spans="1:10" x14ac:dyDescent="0.25">
      <c r="A128" s="174" t="s">
        <v>99</v>
      </c>
      <c r="B128" s="326" t="s">
        <v>311</v>
      </c>
      <c r="C128" s="306">
        <v>689.7</v>
      </c>
      <c r="D128" s="306">
        <v>0</v>
      </c>
      <c r="E128" s="317">
        <f t="shared" ref="E128:E130" si="45">IF(C129=0,"",(C129-C128)/2)</f>
        <v>14.899999999999977</v>
      </c>
      <c r="F128" s="317">
        <f t="shared" si="39"/>
        <v>14.899999999999977</v>
      </c>
      <c r="G128" s="317">
        <f t="shared" ref="G128:G130" si="46">E128+D129</f>
        <v>14.899999999999977</v>
      </c>
      <c r="H128" s="317">
        <f t="shared" si="42"/>
        <v>7.4499999999999886</v>
      </c>
      <c r="I128" s="317">
        <f t="shared" si="43"/>
        <v>29.799999999999955</v>
      </c>
      <c r="J128" s="318">
        <f t="shared" si="44"/>
        <v>222.00999999999931</v>
      </c>
    </row>
    <row r="129" spans="1:10" x14ac:dyDescent="0.25">
      <c r="A129" s="174" t="s">
        <v>99</v>
      </c>
      <c r="B129" s="326" t="s">
        <v>312</v>
      </c>
      <c r="C129" s="306">
        <v>719.5</v>
      </c>
      <c r="D129" s="306">
        <v>0</v>
      </c>
      <c r="E129" s="317">
        <f t="shared" si="45"/>
        <v>18.5</v>
      </c>
      <c r="F129" s="317">
        <f t="shared" si="39"/>
        <v>18.5</v>
      </c>
      <c r="G129" s="317">
        <f t="shared" si="46"/>
        <v>18.5</v>
      </c>
      <c r="H129" s="317">
        <f t="shared" si="42"/>
        <v>9.25</v>
      </c>
      <c r="I129" s="317">
        <f t="shared" si="43"/>
        <v>37</v>
      </c>
      <c r="J129" s="318">
        <f t="shared" si="44"/>
        <v>342.25</v>
      </c>
    </row>
    <row r="130" spans="1:10" x14ac:dyDescent="0.25">
      <c r="A130" s="174" t="s">
        <v>99</v>
      </c>
      <c r="B130" s="326" t="s">
        <v>313</v>
      </c>
      <c r="C130" s="306">
        <v>756.5</v>
      </c>
      <c r="D130" s="306">
        <v>0</v>
      </c>
      <c r="E130" s="317">
        <f t="shared" si="45"/>
        <v>19.149999999999977</v>
      </c>
      <c r="F130" s="317">
        <f t="shared" si="39"/>
        <v>19.149999999999977</v>
      </c>
      <c r="G130" s="317">
        <f t="shared" si="46"/>
        <v>19.149999999999977</v>
      </c>
      <c r="H130" s="317">
        <f t="shared" si="42"/>
        <v>9.5749999999999886</v>
      </c>
      <c r="I130" s="317">
        <f t="shared" si="43"/>
        <v>38.299999999999955</v>
      </c>
      <c r="J130" s="318">
        <f t="shared" si="44"/>
        <v>366.72249999999912</v>
      </c>
    </row>
    <row r="131" spans="1:10" x14ac:dyDescent="0.25">
      <c r="A131" s="174" t="s">
        <v>99</v>
      </c>
      <c r="B131" s="326" t="s">
        <v>623</v>
      </c>
      <c r="C131" s="306">
        <v>794.8</v>
      </c>
      <c r="D131" s="306">
        <v>0</v>
      </c>
      <c r="E131" s="327">
        <f t="shared" ref="E131" si="47">IF(C132=C131,(C132-C131)/2,C132-C131)</f>
        <v>4.5</v>
      </c>
      <c r="F131" s="327">
        <f t="shared" si="39"/>
        <v>4.5</v>
      </c>
      <c r="G131" s="327"/>
      <c r="H131" s="327">
        <f t="shared" ref="H131" si="48">(G131+F131)/2</f>
        <v>2.25</v>
      </c>
      <c r="I131" s="327">
        <f t="shared" ref="I131" si="49">E131</f>
        <v>4.5</v>
      </c>
      <c r="J131" s="314">
        <f t="shared" si="44"/>
        <v>10.125</v>
      </c>
    </row>
    <row r="132" spans="1:10" x14ac:dyDescent="0.25">
      <c r="A132" s="174" t="s">
        <v>99</v>
      </c>
      <c r="B132" s="311" t="s">
        <v>95</v>
      </c>
      <c r="C132" s="315">
        <f t="shared" ref="C132" si="50">$J$123</f>
        <v>799.3</v>
      </c>
      <c r="D132" s="306"/>
      <c r="E132" s="309"/>
      <c r="F132" s="309"/>
      <c r="G132" s="309"/>
      <c r="H132" s="309"/>
      <c r="I132" s="309"/>
      <c r="J132" s="322">
        <f>SUM(J$125:J131)/$F$123</f>
        <v>9.2614169927333663</v>
      </c>
    </row>
    <row r="133" spans="1:10" x14ac:dyDescent="0.25">
      <c r="A133" s="174" t="s">
        <v>99</v>
      </c>
      <c r="B133" s="311" t="s">
        <v>95</v>
      </c>
      <c r="C133" s="315">
        <f t="shared" ref="C131:C138" si="51">$J$123</f>
        <v>799.3</v>
      </c>
      <c r="D133" s="306"/>
      <c r="E133" s="309"/>
      <c r="F133" s="309"/>
      <c r="G133" s="309"/>
      <c r="H133" s="309"/>
      <c r="I133" s="309"/>
      <c r="J133" s="322">
        <f>SUM(J$125:J132)/$F$123</f>
        <v>9.3131856735200262</v>
      </c>
    </row>
    <row r="134" spans="1:10" x14ac:dyDescent="0.25">
      <c r="A134" s="174" t="s">
        <v>99</v>
      </c>
      <c r="B134" s="311" t="s">
        <v>95</v>
      </c>
      <c r="C134" s="315">
        <f t="shared" si="51"/>
        <v>799.3</v>
      </c>
      <c r="D134" s="306"/>
      <c r="E134" s="309"/>
      <c r="F134" s="309"/>
      <c r="G134" s="309"/>
      <c r="H134" s="309"/>
      <c r="I134" s="309"/>
      <c r="J134" s="322">
        <f>SUM(J$125:J133)/$F$123</f>
        <v>9.3652437264743025</v>
      </c>
    </row>
    <row r="135" spans="1:10" x14ac:dyDescent="0.25">
      <c r="A135" s="174" t="s">
        <v>99</v>
      </c>
      <c r="B135" s="311" t="s">
        <v>95</v>
      </c>
      <c r="C135" s="315">
        <f t="shared" si="51"/>
        <v>799.3</v>
      </c>
      <c r="D135" s="306"/>
      <c r="E135" s="309"/>
      <c r="F135" s="309"/>
      <c r="G135" s="309"/>
      <c r="H135" s="309"/>
      <c r="I135" s="309"/>
      <c r="J135" s="322">
        <f>SUM(J$125:J134)/$F$123</f>
        <v>9.4175927691041199</v>
      </c>
    </row>
    <row r="136" spans="1:10" x14ac:dyDescent="0.25">
      <c r="A136" s="174" t="s">
        <v>99</v>
      </c>
      <c r="B136" s="311" t="s">
        <v>95</v>
      </c>
      <c r="C136" s="315">
        <f t="shared" si="51"/>
        <v>799.3</v>
      </c>
      <c r="D136" s="306"/>
      <c r="E136" s="309"/>
      <c r="F136" s="309"/>
      <c r="G136" s="309"/>
      <c r="H136" s="309"/>
      <c r="I136" s="309"/>
      <c r="J136" s="322">
        <f>SUM(J$125:J135)/$F$123</f>
        <v>9.4702344279588111</v>
      </c>
    </row>
    <row r="137" spans="1:10" x14ac:dyDescent="0.25">
      <c r="A137" s="174" t="s">
        <v>99</v>
      </c>
      <c r="B137" s="311" t="s">
        <v>95</v>
      </c>
      <c r="C137" s="315">
        <f t="shared" si="51"/>
        <v>799.3</v>
      </c>
      <c r="D137" s="306"/>
      <c r="E137" s="309"/>
      <c r="F137" s="309"/>
      <c r="G137" s="309"/>
      <c r="H137" s="309"/>
      <c r="I137" s="309"/>
      <c r="J137" s="322">
        <f>SUM(J$125:J136)/$F$123</f>
        <v>9.5231703386796536</v>
      </c>
    </row>
    <row r="138" spans="1:10" x14ac:dyDescent="0.25">
      <c r="A138" s="174" t="s">
        <v>99</v>
      </c>
      <c r="B138" s="311" t="s">
        <v>95</v>
      </c>
      <c r="C138" s="315">
        <f t="shared" si="51"/>
        <v>799.3</v>
      </c>
      <c r="D138" s="306"/>
      <c r="E138" s="309"/>
      <c r="F138" s="309"/>
      <c r="G138" s="309"/>
      <c r="H138" s="309"/>
      <c r="I138" s="309"/>
      <c r="J138" s="322">
        <f>SUM(J$125:J137)/$F$123</f>
        <v>9.5764021460506967</v>
      </c>
    </row>
    <row r="139" spans="1:10" x14ac:dyDescent="0.25">
      <c r="A139" s="174" t="s">
        <v>99</v>
      </c>
      <c r="B139" s="8" t="s">
        <v>95</v>
      </c>
      <c r="C139" s="21">
        <f t="shared" ref="C139:C149" si="52">$J$123</f>
        <v>799.3</v>
      </c>
      <c r="D139" s="196"/>
      <c r="E139" s="6"/>
      <c r="F139" s="6"/>
      <c r="G139" s="6"/>
      <c r="H139" s="6"/>
      <c r="I139" s="6"/>
      <c r="J139" s="58">
        <f>SUM(J$125:J138)/$F$123</f>
        <v>9.6299315040498623</v>
      </c>
    </row>
    <row r="140" spans="1:10" outlineLevel="1" x14ac:dyDescent="0.25">
      <c r="A140" s="174" t="s">
        <v>99</v>
      </c>
      <c r="B140" s="8" t="s">
        <v>95</v>
      </c>
      <c r="C140" s="21">
        <f t="shared" si="52"/>
        <v>799.3</v>
      </c>
      <c r="D140" s="196"/>
      <c r="E140" s="6"/>
      <c r="F140" s="6"/>
      <c r="G140" s="6"/>
      <c r="H140" s="6"/>
      <c r="I140" s="6"/>
      <c r="J140" s="58">
        <f>SUM(J$125:J139)/$F$123</f>
        <v>9.6837600759003362</v>
      </c>
    </row>
    <row r="141" spans="1:10" outlineLevel="1" x14ac:dyDescent="0.25">
      <c r="A141" s="174" t="s">
        <v>99</v>
      </c>
      <c r="B141" s="8" t="s">
        <v>95</v>
      </c>
      <c r="C141" s="21">
        <f t="shared" si="52"/>
        <v>799.3</v>
      </c>
      <c r="D141" s="196"/>
      <c r="E141" s="6"/>
      <c r="F141" s="6"/>
      <c r="G141" s="6"/>
      <c r="H141" s="6"/>
      <c r="I141" s="6"/>
      <c r="J141" s="58">
        <f>SUM(J$125:J140)/$F$123</f>
        <v>9.7378895341222513</v>
      </c>
    </row>
    <row r="142" spans="1:10" outlineLevel="1" x14ac:dyDescent="0.25">
      <c r="A142" s="174" t="s">
        <v>99</v>
      </c>
      <c r="B142" s="8" t="s">
        <v>95</v>
      </c>
      <c r="C142" s="21">
        <f t="shared" si="52"/>
        <v>799.3</v>
      </c>
      <c r="D142" s="196"/>
      <c r="E142" s="6"/>
      <c r="F142" s="6"/>
      <c r="G142" s="6"/>
      <c r="H142" s="6"/>
      <c r="I142" s="6"/>
      <c r="J142" s="58">
        <f>SUM(J$125:J141)/$F$123</f>
        <v>9.7923215605846448</v>
      </c>
    </row>
    <row r="143" spans="1:10" outlineLevel="1" x14ac:dyDescent="0.25">
      <c r="A143" s="174" t="s">
        <v>99</v>
      </c>
      <c r="B143" s="8" t="s">
        <v>95</v>
      </c>
      <c r="C143" s="21">
        <f t="shared" si="52"/>
        <v>799.3</v>
      </c>
      <c r="D143" s="196"/>
      <c r="E143" s="6"/>
      <c r="F143" s="6"/>
      <c r="G143" s="6"/>
      <c r="H143" s="6"/>
      <c r="I143" s="6"/>
      <c r="J143" s="58">
        <f>SUM(J$125:J142)/$F$123</f>
        <v>9.8470578465577283</v>
      </c>
    </row>
    <row r="144" spans="1:10" outlineLevel="1" x14ac:dyDescent="0.25">
      <c r="A144" s="174" t="s">
        <v>99</v>
      </c>
      <c r="B144" s="8" t="s">
        <v>95</v>
      </c>
      <c r="C144" s="21">
        <f t="shared" si="52"/>
        <v>799.3</v>
      </c>
      <c r="D144" s="196"/>
      <c r="E144" s="6"/>
      <c r="F144" s="6"/>
      <c r="G144" s="6"/>
      <c r="H144" s="6"/>
      <c r="I144" s="6"/>
      <c r="J144" s="58">
        <f>SUM(J$125:J143)/$F$123</f>
        <v>9.9021000927654299</v>
      </c>
    </row>
    <row r="145" spans="1:10" outlineLevel="1" x14ac:dyDescent="0.25">
      <c r="A145" s="174" t="s">
        <v>99</v>
      </c>
      <c r="B145" s="8" t="s">
        <v>95</v>
      </c>
      <c r="C145" s="21">
        <f t="shared" si="52"/>
        <v>799.3</v>
      </c>
      <c r="D145" s="196"/>
      <c r="E145" s="6"/>
      <c r="F145" s="6"/>
      <c r="G145" s="6"/>
      <c r="H145" s="6"/>
      <c r="I145" s="6"/>
      <c r="J145" s="58">
        <f>SUM(J$125:J144)/$F$123</f>
        <v>9.9574500094382383</v>
      </c>
    </row>
    <row r="146" spans="1:10" outlineLevel="1" x14ac:dyDescent="0.25">
      <c r="A146" s="174" t="s">
        <v>99</v>
      </c>
      <c r="B146" s="8" t="s">
        <v>95</v>
      </c>
      <c r="C146" s="21">
        <f t="shared" si="52"/>
        <v>799.3</v>
      </c>
      <c r="D146" s="196"/>
      <c r="E146" s="6"/>
      <c r="F146" s="6"/>
      <c r="G146" s="6"/>
      <c r="H146" s="6"/>
      <c r="I146" s="6"/>
      <c r="J146" s="58">
        <f>SUM(J$125:J145)/$F$123</f>
        <v>10.013109316366345</v>
      </c>
    </row>
    <row r="147" spans="1:10" outlineLevel="1" x14ac:dyDescent="0.25">
      <c r="A147" s="174" t="s">
        <v>99</v>
      </c>
      <c r="B147" s="8" t="s">
        <v>95</v>
      </c>
      <c r="C147" s="21">
        <f t="shared" si="52"/>
        <v>799.3</v>
      </c>
      <c r="D147" s="196"/>
      <c r="E147" s="6"/>
      <c r="F147" s="6"/>
      <c r="G147" s="6"/>
      <c r="H147" s="6"/>
      <c r="I147" s="6"/>
      <c r="J147" s="58">
        <f>SUM(J$125:J146)/$F$123</f>
        <v>10.069079742953077</v>
      </c>
    </row>
    <row r="148" spans="1:10" outlineLevel="1" x14ac:dyDescent="0.25">
      <c r="A148" s="174" t="s">
        <v>99</v>
      </c>
      <c r="B148" s="8" t="s">
        <v>95</v>
      </c>
      <c r="C148" s="21">
        <f t="shared" si="52"/>
        <v>799.3</v>
      </c>
      <c r="D148" s="196"/>
      <c r="E148" s="6"/>
      <c r="F148" s="6"/>
      <c r="G148" s="6"/>
      <c r="H148" s="6"/>
      <c r="I148" s="6"/>
      <c r="J148" s="58">
        <f>SUM(J$125:J147)/$F$123</f>
        <v>10.125363028268634</v>
      </c>
    </row>
    <row r="149" spans="1:10" outlineLevel="1" x14ac:dyDescent="0.25">
      <c r="A149" s="174" t="s">
        <v>99</v>
      </c>
      <c r="B149" s="8" t="s">
        <v>95</v>
      </c>
      <c r="C149" s="21">
        <f t="shared" si="52"/>
        <v>799.3</v>
      </c>
      <c r="D149" s="196"/>
      <c r="E149" s="6"/>
      <c r="F149" s="6"/>
      <c r="G149" s="6"/>
      <c r="H149" s="6"/>
      <c r="I149" s="6"/>
      <c r="J149" s="58">
        <f>SUM(J$125:J148)/$F$123</f>
        <v>10.181960921104119</v>
      </c>
    </row>
    <row r="150" spans="1:10" outlineLevel="1" x14ac:dyDescent="0.25">
      <c r="A150" s="174"/>
      <c r="B150" s="8" t="s">
        <v>95</v>
      </c>
      <c r="C150" s="21">
        <f>$J$123</f>
        <v>799.3</v>
      </c>
      <c r="D150" s="171"/>
      <c r="E150" s="6"/>
      <c r="F150" s="6"/>
      <c r="G150" s="6"/>
      <c r="H150" s="6"/>
      <c r="I150" s="6"/>
      <c r="J150" s="58">
        <f>SUM(J$125:J149)/$F$123</f>
        <v>10.238875180025886</v>
      </c>
    </row>
    <row r="151" spans="1:10" x14ac:dyDescent="0.25">
      <c r="A151" s="171"/>
      <c r="B151" s="171"/>
      <c r="C151" s="171"/>
      <c r="D151" s="171"/>
      <c r="E151" s="171"/>
      <c r="F151" s="171"/>
      <c r="G151" s="171"/>
      <c r="H151" s="171"/>
      <c r="I151" s="171"/>
      <c r="J151" s="171"/>
    </row>
    <row r="152" spans="1:10" ht="18.75" x14ac:dyDescent="0.3">
      <c r="A152" s="339"/>
      <c r="B152" s="339"/>
      <c r="C152" s="339"/>
      <c r="D152" s="339"/>
      <c r="E152" s="175" t="s">
        <v>54</v>
      </c>
      <c r="F152" s="173">
        <f>J152-H152</f>
        <v>178.89999999999998</v>
      </c>
      <c r="G152" s="171" t="s">
        <v>97</v>
      </c>
      <c r="H152" s="38">
        <f>H123</f>
        <v>620.4</v>
      </c>
      <c r="I152" s="171" t="s">
        <v>98</v>
      </c>
      <c r="J152" s="59">
        <f>J123</f>
        <v>799.3</v>
      </c>
    </row>
    <row r="153" spans="1:10" x14ac:dyDescent="0.25">
      <c r="A153" s="174"/>
      <c r="B153" s="174" t="s">
        <v>7</v>
      </c>
      <c r="C153" s="174" t="s">
        <v>47</v>
      </c>
      <c r="D153" s="174" t="s">
        <v>24</v>
      </c>
      <c r="E153" s="174" t="s">
        <v>49</v>
      </c>
      <c r="F153" s="174" t="s">
        <v>50</v>
      </c>
      <c r="G153" s="174" t="s">
        <v>50</v>
      </c>
      <c r="H153" s="174" t="s">
        <v>51</v>
      </c>
      <c r="I153" s="174" t="s">
        <v>52</v>
      </c>
      <c r="J153" s="16" t="s">
        <v>53</v>
      </c>
    </row>
    <row r="154" spans="1:10" x14ac:dyDescent="0.25">
      <c r="A154" s="174"/>
      <c r="B154" s="8" t="s">
        <v>96</v>
      </c>
      <c r="C154" s="12">
        <f>$H152</f>
        <v>620.4</v>
      </c>
      <c r="D154" s="12"/>
      <c r="E154" s="327">
        <f>IF(C155=C154,(C155-C154)/2, C155-C154)</f>
        <v>0</v>
      </c>
      <c r="F154" s="327">
        <f t="shared" ref="F154:F155" si="53">E154+D154</f>
        <v>0</v>
      </c>
      <c r="G154" s="327">
        <f>IF(C155&gt;=J152,D155,0)</f>
        <v>0</v>
      </c>
      <c r="H154" s="13">
        <f>(G154+F154)/2</f>
        <v>0</v>
      </c>
      <c r="I154" s="13">
        <f>E154</f>
        <v>0</v>
      </c>
      <c r="J154" s="17">
        <f>H154*I154</f>
        <v>0</v>
      </c>
    </row>
    <row r="155" spans="1:10" x14ac:dyDescent="0.25">
      <c r="A155" s="174" t="s">
        <v>274</v>
      </c>
      <c r="B155" s="326" t="s">
        <v>295</v>
      </c>
      <c r="C155" s="308">
        <v>620.4</v>
      </c>
      <c r="D155" s="326">
        <f>C154-492.4</f>
        <v>128</v>
      </c>
      <c r="E155" s="317">
        <f t="shared" ref="E155" si="54">IF(C156=0,"",(C156-C155)/2)</f>
        <v>24.050000000000011</v>
      </c>
      <c r="F155" s="317">
        <f>E155+D155</f>
        <v>152.05000000000001</v>
      </c>
      <c r="G155" s="317">
        <f>E155+D156</f>
        <v>24.050000000000011</v>
      </c>
      <c r="H155" s="317">
        <f>((G155+F155)/2)/2</f>
        <v>44.025000000000006</v>
      </c>
      <c r="I155" s="317">
        <f>E155*2</f>
        <v>48.100000000000023</v>
      </c>
      <c r="J155" s="318">
        <f>H155*I155</f>
        <v>2117.6025000000013</v>
      </c>
    </row>
    <row r="156" spans="1:10" x14ac:dyDescent="0.25">
      <c r="A156" s="174" t="s">
        <v>274</v>
      </c>
      <c r="B156" s="306" t="s">
        <v>298</v>
      </c>
      <c r="C156" s="306">
        <v>668.5</v>
      </c>
      <c r="D156" s="326">
        <v>0</v>
      </c>
      <c r="E156" s="327">
        <f t="shared" ref="E156" si="55">IF(C157=C156,(C157-C156)/2,C157-C156)</f>
        <v>130.79999999999995</v>
      </c>
      <c r="F156" s="327">
        <f t="shared" ref="F156" si="56">E156+D156</f>
        <v>130.79999999999995</v>
      </c>
      <c r="G156" s="327"/>
      <c r="H156" s="327">
        <f t="shared" ref="H156" si="57">(G156+F156)/2</f>
        <v>65.399999999999977</v>
      </c>
      <c r="I156" s="327">
        <f t="shared" ref="I156" si="58">E156</f>
        <v>130.79999999999995</v>
      </c>
      <c r="J156" s="314">
        <f t="shared" ref="J156" si="59">H156*I156</f>
        <v>8554.3199999999943</v>
      </c>
    </row>
    <row r="157" spans="1:10" x14ac:dyDescent="0.25">
      <c r="A157" s="174" t="s">
        <v>274</v>
      </c>
      <c r="B157" s="311" t="s">
        <v>95</v>
      </c>
      <c r="C157" s="315">
        <f t="shared" ref="C157" si="60">$J$152</f>
        <v>799.3</v>
      </c>
      <c r="D157" s="306"/>
      <c r="E157" s="309"/>
      <c r="F157" s="309"/>
      <c r="G157" s="309"/>
      <c r="H157" s="309"/>
      <c r="I157" s="309"/>
      <c r="J157" s="322">
        <f>SUM(J$154:J156)/$F$152</f>
        <v>59.653004471771922</v>
      </c>
    </row>
    <row r="158" spans="1:10" outlineLevel="1" x14ac:dyDescent="0.25">
      <c r="A158" s="174" t="s">
        <v>274</v>
      </c>
      <c r="B158" s="8" t="s">
        <v>95</v>
      </c>
      <c r="C158" s="21">
        <f t="shared" ref="C156:C178" si="61">$J$152</f>
        <v>799.3</v>
      </c>
      <c r="D158" s="196"/>
      <c r="E158" s="6"/>
      <c r="F158" s="6"/>
      <c r="G158" s="6"/>
      <c r="H158" s="6"/>
      <c r="I158" s="6"/>
      <c r="J158" s="58">
        <f>SUM(J$154:J157)/$F$152</f>
        <v>59.986447761161358</v>
      </c>
    </row>
    <row r="159" spans="1:10" outlineLevel="1" x14ac:dyDescent="0.25">
      <c r="A159" s="174" t="s">
        <v>274</v>
      </c>
      <c r="B159" s="8" t="s">
        <v>95</v>
      </c>
      <c r="C159" s="21">
        <f t="shared" si="61"/>
        <v>799.3</v>
      </c>
      <c r="D159" s="196"/>
      <c r="E159" s="6"/>
      <c r="F159" s="6"/>
      <c r="G159" s="6"/>
      <c r="H159" s="6"/>
      <c r="I159" s="6"/>
      <c r="J159" s="58">
        <f>SUM(J$154:J158)/$F$152</f>
        <v>60.321754903481995</v>
      </c>
    </row>
    <row r="160" spans="1:10" outlineLevel="1" x14ac:dyDescent="0.25">
      <c r="A160" s="174" t="s">
        <v>274</v>
      </c>
      <c r="B160" s="8" t="s">
        <v>95</v>
      </c>
      <c r="C160" s="21">
        <f t="shared" si="61"/>
        <v>799.3</v>
      </c>
      <c r="D160" s="196"/>
      <c r="E160" s="6"/>
      <c r="F160" s="6"/>
      <c r="G160" s="6"/>
      <c r="H160" s="6"/>
      <c r="I160" s="6"/>
      <c r="J160" s="58">
        <f>SUM(J$154:J159)/$F$152</f>
        <v>60.658936317140359</v>
      </c>
    </row>
    <row r="161" spans="1:10" outlineLevel="1" x14ac:dyDescent="0.25">
      <c r="A161" s="174" t="s">
        <v>274</v>
      </c>
      <c r="B161" s="8" t="s">
        <v>95</v>
      </c>
      <c r="C161" s="21">
        <f t="shared" si="61"/>
        <v>799.3</v>
      </c>
      <c r="D161" s="196"/>
      <c r="E161" s="6"/>
      <c r="F161" s="6"/>
      <c r="G161" s="6"/>
      <c r="H161" s="6"/>
      <c r="I161" s="6"/>
      <c r="J161" s="58">
        <f>SUM(J$154:J160)/$F$152</f>
        <v>60.998002478778929</v>
      </c>
    </row>
    <row r="162" spans="1:10" outlineLevel="1" x14ac:dyDescent="0.25">
      <c r="A162" s="174" t="s">
        <v>274</v>
      </c>
      <c r="B162" s="8" t="s">
        <v>95</v>
      </c>
      <c r="C162" s="21">
        <f t="shared" si="61"/>
        <v>799.3</v>
      </c>
      <c r="D162" s="196"/>
      <c r="E162" s="6"/>
      <c r="F162" s="6"/>
      <c r="G162" s="6"/>
      <c r="H162" s="6"/>
      <c r="I162" s="6"/>
      <c r="J162" s="58">
        <f>SUM(J$154:J161)/$F$152</f>
        <v>61.338963923601618</v>
      </c>
    </row>
    <row r="163" spans="1:10" outlineLevel="1" x14ac:dyDescent="0.25">
      <c r="A163" s="174" t="s">
        <v>274</v>
      </c>
      <c r="B163" s="8" t="s">
        <v>95</v>
      </c>
      <c r="C163" s="21">
        <f t="shared" si="61"/>
        <v>799.3</v>
      </c>
      <c r="D163" s="196"/>
      <c r="E163" s="6"/>
      <c r="F163" s="6"/>
      <c r="G163" s="6"/>
      <c r="H163" s="6"/>
      <c r="I163" s="6"/>
      <c r="J163" s="58">
        <f>SUM(J$154:J162)/$F$152</f>
        <v>61.681831245701119</v>
      </c>
    </row>
    <row r="164" spans="1:10" outlineLevel="1" x14ac:dyDescent="0.25">
      <c r="A164" s="174" t="s">
        <v>274</v>
      </c>
      <c r="B164" s="8" t="s">
        <v>95</v>
      </c>
      <c r="C164" s="21">
        <f t="shared" si="61"/>
        <v>799.3</v>
      </c>
      <c r="D164" s="196"/>
      <c r="E164" s="6"/>
      <c r="F164" s="6"/>
      <c r="G164" s="6"/>
      <c r="H164" s="6"/>
      <c r="I164" s="6"/>
      <c r="J164" s="58">
        <f>SUM(J$154:J163)/$F$152</f>
        <v>62.026615098388106</v>
      </c>
    </row>
    <row r="165" spans="1:10" outlineLevel="1" x14ac:dyDescent="0.25">
      <c r="A165" s="174" t="s">
        <v>274</v>
      </c>
      <c r="B165" s="8" t="s">
        <v>95</v>
      </c>
      <c r="C165" s="21">
        <f t="shared" si="61"/>
        <v>799.3</v>
      </c>
      <c r="D165" s="196"/>
      <c r="E165" s="6"/>
      <c r="F165" s="6"/>
      <c r="G165" s="6"/>
      <c r="H165" s="6"/>
      <c r="I165" s="6"/>
      <c r="J165" s="58">
        <f>SUM(J$154:J164)/$F$152</f>
        <v>62.373326194522193</v>
      </c>
    </row>
    <row r="166" spans="1:10" outlineLevel="1" x14ac:dyDescent="0.25">
      <c r="A166" s="174" t="s">
        <v>274</v>
      </c>
      <c r="B166" s="8" t="s">
        <v>95</v>
      </c>
      <c r="C166" s="21">
        <f t="shared" si="61"/>
        <v>799.3</v>
      </c>
      <c r="D166" s="196"/>
      <c r="E166" s="6"/>
      <c r="F166" s="6"/>
      <c r="G166" s="6"/>
      <c r="H166" s="6"/>
      <c r="I166" s="6"/>
      <c r="J166" s="58">
        <f>SUM(J$154:J165)/$F$152</f>
        <v>62.72197530684484</v>
      </c>
    </row>
    <row r="167" spans="1:10" outlineLevel="1" x14ac:dyDescent="0.25">
      <c r="A167" s="174" t="s">
        <v>274</v>
      </c>
      <c r="B167" s="8" t="s">
        <v>95</v>
      </c>
      <c r="C167" s="21">
        <f t="shared" si="61"/>
        <v>799.3</v>
      </c>
      <c r="D167" s="196"/>
      <c r="E167" s="6"/>
      <c r="F167" s="6"/>
      <c r="G167" s="6"/>
      <c r="H167" s="6"/>
      <c r="I167" s="6"/>
      <c r="J167" s="58">
        <f>SUM(J$154:J166)/$F$152</f>
        <v>63.072573268314073</v>
      </c>
    </row>
    <row r="168" spans="1:10" outlineLevel="1" x14ac:dyDescent="0.25">
      <c r="A168" s="174" t="s">
        <v>274</v>
      </c>
      <c r="B168" s="8" t="s">
        <v>95</v>
      </c>
      <c r="C168" s="21">
        <f t="shared" si="61"/>
        <v>799.3</v>
      </c>
      <c r="D168" s="196"/>
      <c r="E168" s="6"/>
      <c r="F168" s="6"/>
      <c r="G168" s="6"/>
      <c r="H168" s="6"/>
      <c r="I168" s="6"/>
      <c r="J168" s="58">
        <f>SUM(J$154:J167)/$F$152</f>
        <v>63.425130972441039</v>
      </c>
    </row>
    <row r="169" spans="1:10" outlineLevel="1" x14ac:dyDescent="0.25">
      <c r="A169" s="174" t="s">
        <v>274</v>
      </c>
      <c r="B169" s="8" t="s">
        <v>95</v>
      </c>
      <c r="C169" s="21">
        <f t="shared" si="61"/>
        <v>799.3</v>
      </c>
      <c r="D169" s="196"/>
      <c r="E169" s="6"/>
      <c r="F169" s="6"/>
      <c r="G169" s="6"/>
      <c r="H169" s="6"/>
      <c r="I169" s="6"/>
      <c r="J169" s="58">
        <f>SUM(J$154:J168)/$F$152</f>
        <v>63.779659373628526</v>
      </c>
    </row>
    <row r="170" spans="1:10" outlineLevel="1" x14ac:dyDescent="0.25">
      <c r="A170" s="174" t="s">
        <v>274</v>
      </c>
      <c r="B170" s="8" t="s">
        <v>95</v>
      </c>
      <c r="C170" s="21">
        <f t="shared" si="61"/>
        <v>799.3</v>
      </c>
      <c r="D170" s="196"/>
      <c r="E170" s="6"/>
      <c r="F170" s="6"/>
      <c r="G170" s="6"/>
      <c r="H170" s="6"/>
      <c r="I170" s="6"/>
      <c r="J170" s="58">
        <f>SUM(J$154:J169)/$F$152</f>
        <v>64.136169487511296</v>
      </c>
    </row>
    <row r="171" spans="1:10" outlineLevel="1" x14ac:dyDescent="0.25">
      <c r="A171" s="174" t="s">
        <v>274</v>
      </c>
      <c r="B171" s="8" t="s">
        <v>95</v>
      </c>
      <c r="C171" s="21">
        <f t="shared" si="61"/>
        <v>799.3</v>
      </c>
      <c r="D171" s="196"/>
      <c r="E171" s="6"/>
      <c r="F171" s="6"/>
      <c r="G171" s="6"/>
      <c r="H171" s="6"/>
      <c r="I171" s="6"/>
      <c r="J171" s="58">
        <f>SUM(J$154:J170)/$F$152</f>
        <v>64.494672391298394</v>
      </c>
    </row>
    <row r="172" spans="1:10" outlineLevel="1" x14ac:dyDescent="0.25">
      <c r="A172" s="174" t="s">
        <v>274</v>
      </c>
      <c r="B172" s="8" t="s">
        <v>95</v>
      </c>
      <c r="C172" s="21">
        <f t="shared" si="61"/>
        <v>799.3</v>
      </c>
      <c r="D172" s="196"/>
      <c r="E172" s="6"/>
      <c r="F172" s="6"/>
      <c r="G172" s="6"/>
      <c r="H172" s="6"/>
      <c r="I172" s="6"/>
      <c r="J172" s="58">
        <f>SUM(J$154:J171)/$F$152</f>
        <v>64.855179224117279</v>
      </c>
    </row>
    <row r="173" spans="1:10" outlineLevel="1" x14ac:dyDescent="0.25">
      <c r="A173" s="174" t="s">
        <v>274</v>
      </c>
      <c r="B173" s="8" t="s">
        <v>95</v>
      </c>
      <c r="C173" s="21">
        <f t="shared" si="61"/>
        <v>799.3</v>
      </c>
      <c r="D173" s="196"/>
      <c r="E173" s="6"/>
      <c r="F173" s="6"/>
      <c r="G173" s="6"/>
      <c r="H173" s="6"/>
      <c r="I173" s="6"/>
      <c r="J173" s="58">
        <f>SUM(J$154:J172)/$F$152</f>
        <v>65.217701187359964</v>
      </c>
    </row>
    <row r="174" spans="1:10" outlineLevel="1" x14ac:dyDescent="0.25">
      <c r="A174" s="174" t="s">
        <v>274</v>
      </c>
      <c r="B174" s="8" t="s">
        <v>95</v>
      </c>
      <c r="C174" s="21">
        <f t="shared" si="61"/>
        <v>799.3</v>
      </c>
      <c r="D174" s="196"/>
      <c r="E174" s="6"/>
      <c r="F174" s="6"/>
      <c r="G174" s="6"/>
      <c r="H174" s="6"/>
      <c r="I174" s="6"/>
      <c r="J174" s="58">
        <f>SUM(J$154:J173)/$F$152</f>
        <v>65.582249545031061</v>
      </c>
    </row>
    <row r="175" spans="1:10" outlineLevel="1" x14ac:dyDescent="0.25">
      <c r="A175" s="174" t="s">
        <v>274</v>
      </c>
      <c r="B175" s="8" t="s">
        <v>95</v>
      </c>
      <c r="C175" s="21">
        <f t="shared" si="61"/>
        <v>799.3</v>
      </c>
      <c r="D175" s="196"/>
      <c r="E175" s="6"/>
      <c r="F175" s="6"/>
      <c r="G175" s="6"/>
      <c r="H175" s="6"/>
      <c r="I175" s="6"/>
      <c r="J175" s="58">
        <f>SUM(J$154:J174)/$F$152</f>
        <v>65.948835624097754</v>
      </c>
    </row>
    <row r="176" spans="1:10" outlineLevel="1" x14ac:dyDescent="0.25">
      <c r="A176" s="174" t="s">
        <v>274</v>
      </c>
      <c r="B176" s="8" t="s">
        <v>95</v>
      </c>
      <c r="C176" s="21">
        <f t="shared" si="61"/>
        <v>799.3</v>
      </c>
      <c r="D176" s="196"/>
      <c r="E176" s="6"/>
      <c r="F176" s="6"/>
      <c r="G176" s="6"/>
      <c r="H176" s="6"/>
      <c r="I176" s="6"/>
      <c r="J176" s="58">
        <f>SUM(J$154:J175)/$F$152</f>
        <v>66.317470814841727</v>
      </c>
    </row>
    <row r="177" spans="1:10" outlineLevel="1" x14ac:dyDescent="0.25">
      <c r="A177" s="174" t="s">
        <v>274</v>
      </c>
      <c r="B177" s="8" t="s">
        <v>95</v>
      </c>
      <c r="C177" s="21">
        <f t="shared" si="61"/>
        <v>799.3</v>
      </c>
      <c r="D177" s="196"/>
      <c r="E177" s="6"/>
      <c r="F177" s="6"/>
      <c r="G177" s="6"/>
      <c r="H177" s="6"/>
      <c r="I177" s="6"/>
      <c r="J177" s="58">
        <f>SUM(J$154:J176)/$F$152</f>
        <v>66.688166571213117</v>
      </c>
    </row>
    <row r="178" spans="1:10" outlineLevel="1" x14ac:dyDescent="0.25">
      <c r="A178" s="174" t="s">
        <v>274</v>
      </c>
      <c r="B178" s="8" t="s">
        <v>95</v>
      </c>
      <c r="C178" s="21">
        <f t="shared" si="61"/>
        <v>799.3</v>
      </c>
      <c r="D178" s="196"/>
      <c r="E178" s="6"/>
      <c r="F178" s="6"/>
      <c r="G178" s="6"/>
      <c r="H178" s="6"/>
      <c r="I178" s="6"/>
      <c r="J178" s="58">
        <f>SUM(J$154:J177)/$F$152</f>
        <v>67.060934411186366</v>
      </c>
    </row>
    <row r="179" spans="1:10" outlineLevel="1" x14ac:dyDescent="0.25">
      <c r="A179" s="174"/>
      <c r="B179" s="8" t="s">
        <v>95</v>
      </c>
      <c r="C179" s="21">
        <f>$J$152</f>
        <v>799.3</v>
      </c>
      <c r="D179" s="171"/>
      <c r="E179" s="6"/>
      <c r="F179" s="6"/>
      <c r="G179" s="6"/>
      <c r="H179" s="6"/>
      <c r="I179" s="6"/>
      <c r="J179" s="58">
        <f>SUM(J$154:J178)/$F$152</f>
        <v>67.435785917118096</v>
      </c>
    </row>
  </sheetData>
  <mergeCells count="6">
    <mergeCell ref="A152:D152"/>
    <mergeCell ref="A94:D94"/>
    <mergeCell ref="A123:D123"/>
    <mergeCell ref="A7:D7"/>
    <mergeCell ref="A36:D36"/>
    <mergeCell ref="A65:D65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80"/>
  <sheetViews>
    <sheetView zoomScale="85" zoomScaleNormal="85" workbookViewId="0">
      <pane ySplit="4" topLeftCell="A5" activePane="bottomLeft" state="frozen"/>
      <selection activeCell="F196" sqref="F196"/>
      <selection pane="bottomLeft" activeCell="F4" sqref="F4"/>
    </sheetView>
  </sheetViews>
  <sheetFormatPr defaultRowHeight="15" outlineLevelRow="1" x14ac:dyDescent="0.25"/>
  <cols>
    <col min="1" max="1" width="18" style="171" bestFit="1" customWidth="1"/>
    <col min="2" max="2" width="28.5703125" style="171" bestFit="1" customWidth="1"/>
    <col min="3" max="3" width="9.42578125" style="171" bestFit="1" customWidth="1"/>
    <col min="4" max="4" width="9.5703125" style="171" bestFit="1" customWidth="1"/>
    <col min="5" max="5" width="22.5703125" style="171" bestFit="1" customWidth="1"/>
    <col min="6" max="7" width="22.42578125" style="171" bestFit="1" customWidth="1"/>
    <col min="8" max="8" width="15.85546875" style="171" bestFit="1" customWidth="1"/>
    <col min="9" max="9" width="11.42578125" style="171" bestFit="1" customWidth="1"/>
    <col min="10" max="10" width="20.85546875" style="171" bestFit="1" customWidth="1"/>
    <col min="11" max="16384" width="9.140625" style="171"/>
  </cols>
  <sheetData>
    <row r="1" spans="1:10" x14ac:dyDescent="0.25">
      <c r="A1" s="175"/>
      <c r="B1" s="171">
        <v>1</v>
      </c>
      <c r="C1" s="171">
        <v>2</v>
      </c>
      <c r="D1" s="171">
        <v>3</v>
      </c>
      <c r="E1" s="171">
        <v>6</v>
      </c>
      <c r="F1" s="171">
        <v>5</v>
      </c>
      <c r="G1" s="171">
        <v>8</v>
      </c>
      <c r="J1" s="15"/>
    </row>
    <row r="2" spans="1:10" s="175" customFormat="1" x14ac:dyDescent="0.25">
      <c r="A2" s="30" t="s">
        <v>216</v>
      </c>
      <c r="B2" s="30" t="s">
        <v>29</v>
      </c>
      <c r="C2" s="30" t="s">
        <v>151</v>
      </c>
      <c r="D2" s="30" t="s">
        <v>16</v>
      </c>
      <c r="E2" s="30" t="s">
        <v>21</v>
      </c>
      <c r="F2" s="30" t="s">
        <v>61</v>
      </c>
      <c r="G2" s="30" t="s">
        <v>274</v>
      </c>
      <c r="J2" s="19"/>
    </row>
    <row r="3" spans="1:10" x14ac:dyDescent="0.25">
      <c r="A3" s="175"/>
      <c r="B3" s="15">
        <f>J15</f>
        <v>21.972009165460683</v>
      </c>
      <c r="C3" s="15">
        <f>J43</f>
        <v>22.830861070911723</v>
      </c>
      <c r="D3" s="15">
        <f>J70</f>
        <v>27.653617945007234</v>
      </c>
      <c r="E3" s="15">
        <f>J98</f>
        <v>57.616714905933435</v>
      </c>
      <c r="F3" s="15">
        <f>J130</f>
        <v>19.662337192474673</v>
      </c>
      <c r="G3" s="15">
        <f>J156</f>
        <v>57.616714905933435</v>
      </c>
      <c r="H3" s="15"/>
      <c r="J3" s="15"/>
    </row>
    <row r="4" spans="1:10" x14ac:dyDescent="0.25">
      <c r="A4" s="175"/>
      <c r="B4" s="32"/>
      <c r="C4" s="15"/>
      <c r="D4" s="15"/>
      <c r="E4" s="15"/>
      <c r="F4" s="15"/>
      <c r="G4" s="15"/>
      <c r="H4" s="15"/>
      <c r="J4" s="15"/>
    </row>
    <row r="5" spans="1:10" x14ac:dyDescent="0.25">
      <c r="A5" s="175"/>
      <c r="B5" s="175"/>
      <c r="J5" s="15"/>
    </row>
    <row r="6" spans="1:10" x14ac:dyDescent="0.25">
      <c r="A6" s="175"/>
      <c r="B6" s="175"/>
      <c r="J6" s="15"/>
    </row>
    <row r="7" spans="1:10" ht="18.75" x14ac:dyDescent="0.3">
      <c r="A7" s="339" t="s">
        <v>598</v>
      </c>
      <c r="B7" s="339"/>
      <c r="C7" s="339"/>
      <c r="D7" s="339"/>
      <c r="E7" s="175" t="s">
        <v>54</v>
      </c>
      <c r="F7" s="173">
        <f>J7-H7</f>
        <v>207.3</v>
      </c>
      <c r="G7" s="171" t="s">
        <v>97</v>
      </c>
      <c r="H7" s="169">
        <v>0</v>
      </c>
      <c r="I7" s="171" t="s">
        <v>98</v>
      </c>
      <c r="J7" s="23">
        <v>207.3</v>
      </c>
    </row>
    <row r="8" spans="1:10" x14ac:dyDescent="0.25">
      <c r="A8" s="174"/>
      <c r="B8" s="174" t="s">
        <v>7</v>
      </c>
      <c r="C8" s="174" t="s">
        <v>47</v>
      </c>
      <c r="D8" s="174" t="s">
        <v>24</v>
      </c>
      <c r="E8" s="174" t="s">
        <v>49</v>
      </c>
      <c r="F8" s="174" t="s">
        <v>50</v>
      </c>
      <c r="G8" s="174" t="s">
        <v>50</v>
      </c>
      <c r="H8" s="174" t="s">
        <v>51</v>
      </c>
      <c r="I8" s="174" t="s">
        <v>52</v>
      </c>
      <c r="J8" s="16" t="s">
        <v>53</v>
      </c>
    </row>
    <row r="9" spans="1:10" x14ac:dyDescent="0.25">
      <c r="A9" s="174"/>
      <c r="B9" s="8" t="s">
        <v>96</v>
      </c>
      <c r="C9" s="12">
        <f>$H7</f>
        <v>0</v>
      </c>
      <c r="D9" s="12"/>
      <c r="E9" s="327">
        <f>IF(C10=C9,(C10-C9)/2, C10-C9)</f>
        <v>39.1</v>
      </c>
      <c r="F9" s="327">
        <f t="shared" ref="F9" si="0">E9+D9</f>
        <v>39.1</v>
      </c>
      <c r="G9" s="327">
        <f>IF(C10&gt;=J7,D10,0)</f>
        <v>0</v>
      </c>
      <c r="H9" s="13">
        <f>(G9+F9)/2</f>
        <v>19.55</v>
      </c>
      <c r="I9" s="13">
        <f>E9</f>
        <v>39.1</v>
      </c>
      <c r="J9" s="17">
        <f>H9*I9</f>
        <v>764.40500000000009</v>
      </c>
    </row>
    <row r="10" spans="1:10" x14ac:dyDescent="0.25">
      <c r="A10" s="174" t="s">
        <v>29</v>
      </c>
      <c r="B10" s="229" t="s">
        <v>318</v>
      </c>
      <c r="C10" s="229">
        <v>39.1</v>
      </c>
      <c r="D10" s="229">
        <v>52</v>
      </c>
      <c r="E10" s="24">
        <f t="shared" ref="E10:E12" si="1">IF(C11=0,"",(C11-C10)/2)</f>
        <v>14.95</v>
      </c>
      <c r="F10" s="24">
        <f>E10+D10</f>
        <v>66.95</v>
      </c>
      <c r="G10" s="24">
        <f>E10+D11</f>
        <v>14.95</v>
      </c>
      <c r="H10" s="24">
        <f>((G10+F10)/2)/2</f>
        <v>20.475000000000001</v>
      </c>
      <c r="I10" s="24">
        <f>E10*2</f>
        <v>29.9</v>
      </c>
      <c r="J10" s="25">
        <f>H10*I10</f>
        <v>612.20249999999999</v>
      </c>
    </row>
    <row r="11" spans="1:10" x14ac:dyDescent="0.25">
      <c r="A11" s="174" t="s">
        <v>29</v>
      </c>
      <c r="B11" s="229" t="s">
        <v>148</v>
      </c>
      <c r="C11" s="302">
        <v>69</v>
      </c>
      <c r="D11" s="229">
        <v>0</v>
      </c>
      <c r="E11" s="24">
        <f t="shared" si="1"/>
        <v>53.5</v>
      </c>
      <c r="F11" s="24">
        <f>E11+D11</f>
        <v>53.5</v>
      </c>
      <c r="G11" s="24">
        <f t="shared" ref="G11:G12" si="2">E11+D12</f>
        <v>53.5</v>
      </c>
      <c r="H11" s="24">
        <f t="shared" ref="H11:H12" si="3">((G11+F11)/2)/2</f>
        <v>26.75</v>
      </c>
      <c r="I11" s="24">
        <f t="shared" ref="I11:I12" si="4">E11*2</f>
        <v>107</v>
      </c>
      <c r="J11" s="25">
        <f t="shared" ref="J11:J12" si="5">H11*I11</f>
        <v>2862.25</v>
      </c>
    </row>
    <row r="12" spans="1:10" x14ac:dyDescent="0.25">
      <c r="A12" s="174" t="s">
        <v>29</v>
      </c>
      <c r="B12" s="303" t="s">
        <v>162</v>
      </c>
      <c r="C12" s="303">
        <v>176</v>
      </c>
      <c r="D12" s="303">
        <v>0</v>
      </c>
      <c r="E12" s="24">
        <f t="shared" si="1"/>
        <v>15.650000000000006</v>
      </c>
      <c r="F12" s="24">
        <f>E12+D12</f>
        <v>15.650000000000006</v>
      </c>
      <c r="G12" s="24">
        <f t="shared" si="2"/>
        <v>24.950000000000006</v>
      </c>
      <c r="H12" s="24">
        <f t="shared" si="3"/>
        <v>10.150000000000002</v>
      </c>
      <c r="I12" s="24">
        <f t="shared" si="4"/>
        <v>31.300000000000011</v>
      </c>
      <c r="J12" s="25">
        <f t="shared" si="5"/>
        <v>317.69500000000016</v>
      </c>
    </row>
    <row r="13" spans="1:10" x14ac:dyDescent="0.25">
      <c r="A13" s="174" t="s">
        <v>29</v>
      </c>
      <c r="B13" s="303" t="s">
        <v>648</v>
      </c>
      <c r="C13" s="303">
        <v>207.3</v>
      </c>
      <c r="D13" s="303">
        <v>9.3000000000000007</v>
      </c>
      <c r="E13" s="24">
        <f t="shared" ref="E13" si="6">IF(C14=0,"",(C14-C13)/2)</f>
        <v>-0.65000000000000568</v>
      </c>
      <c r="F13" s="24">
        <f>E13+D13</f>
        <v>8.649999999999995</v>
      </c>
      <c r="G13" s="24">
        <f t="shared" ref="G13" si="7">E13+D14</f>
        <v>-0.65000000000000568</v>
      </c>
      <c r="H13" s="24">
        <f t="shared" ref="H13" si="8">((G13+F13)/2)/2</f>
        <v>1.9999999999999973</v>
      </c>
      <c r="I13" s="24">
        <f t="shared" ref="I13" si="9">E13*2</f>
        <v>-1.3000000000000114</v>
      </c>
      <c r="J13" s="25">
        <f t="shared" ref="J13" si="10">H13*I13</f>
        <v>-2.6000000000000192</v>
      </c>
    </row>
    <row r="14" spans="1:10" x14ac:dyDescent="0.25">
      <c r="A14" s="174" t="s">
        <v>29</v>
      </c>
      <c r="B14" s="302" t="s">
        <v>319</v>
      </c>
      <c r="C14" s="302">
        <v>206</v>
      </c>
      <c r="D14" s="302">
        <v>0</v>
      </c>
      <c r="E14" s="13">
        <f t="shared" ref="E14" si="11">IF(C15=C14,(C15-C14)/2,C15-C14)</f>
        <v>1.3000000000000114</v>
      </c>
      <c r="F14" s="13">
        <f t="shared" ref="F14" si="12">E14+D14</f>
        <v>1.3000000000000114</v>
      </c>
      <c r="G14" s="13"/>
      <c r="H14" s="13">
        <f t="shared" ref="H14" si="13">(G14+F14)/2</f>
        <v>0.65000000000000568</v>
      </c>
      <c r="I14" s="13">
        <f t="shared" ref="I14" si="14">E14</f>
        <v>1.3000000000000114</v>
      </c>
      <c r="J14" s="17">
        <f t="shared" ref="J14" si="15">H14*I14</f>
        <v>0.84500000000001474</v>
      </c>
    </row>
    <row r="15" spans="1:10" x14ac:dyDescent="0.25">
      <c r="A15" s="174" t="s">
        <v>29</v>
      </c>
      <c r="B15" s="8" t="s">
        <v>95</v>
      </c>
      <c r="C15" s="21">
        <f t="shared" ref="C15:C33" si="16">$J$7</f>
        <v>207.3</v>
      </c>
      <c r="D15" s="218"/>
      <c r="E15" s="6"/>
      <c r="F15" s="6"/>
      <c r="G15" s="6"/>
      <c r="H15" s="6"/>
      <c r="I15" s="6"/>
      <c r="J15" s="58">
        <f>SUM(J$9:J14)/$F$7</f>
        <v>21.972009165460683</v>
      </c>
    </row>
    <row r="16" spans="1:10" hidden="1" outlineLevel="1" x14ac:dyDescent="0.25">
      <c r="A16" s="174" t="s">
        <v>29</v>
      </c>
      <c r="B16" s="8" t="s">
        <v>95</v>
      </c>
      <c r="C16" s="21">
        <f t="shared" si="16"/>
        <v>207.3</v>
      </c>
      <c r="D16" s="218"/>
      <c r="E16" s="6"/>
      <c r="F16" s="6"/>
      <c r="G16" s="6"/>
      <c r="H16" s="6"/>
      <c r="I16" s="6"/>
      <c r="J16" s="58">
        <f>SUM(J$9:J15)/$F$7</f>
        <v>22.078000526606175</v>
      </c>
    </row>
    <row r="17" spans="1:10" hidden="1" outlineLevel="1" x14ac:dyDescent="0.25">
      <c r="A17" s="174" t="s">
        <v>29</v>
      </c>
      <c r="B17" s="8" t="s">
        <v>95</v>
      </c>
      <c r="C17" s="21">
        <f t="shared" si="16"/>
        <v>207.3</v>
      </c>
      <c r="D17" s="218"/>
      <c r="E17" s="6"/>
      <c r="F17" s="6"/>
      <c r="G17" s="6"/>
      <c r="H17" s="6"/>
      <c r="I17" s="6"/>
      <c r="J17" s="58">
        <f>SUM(J$9:J16)/$F$7</f>
        <v>22.184503182306155</v>
      </c>
    </row>
    <row r="18" spans="1:10" hidden="1" outlineLevel="1" x14ac:dyDescent="0.25">
      <c r="A18" s="174" t="s">
        <v>29</v>
      </c>
      <c r="B18" s="8" t="s">
        <v>95</v>
      </c>
      <c r="C18" s="21">
        <f t="shared" si="16"/>
        <v>207.3</v>
      </c>
      <c r="D18" s="218"/>
      <c r="E18" s="6"/>
      <c r="F18" s="6"/>
      <c r="G18" s="6"/>
      <c r="H18" s="6"/>
      <c r="I18" s="6"/>
      <c r="J18" s="58">
        <f>SUM(J$9:J17)/$F$7</f>
        <v>22.291519599008065</v>
      </c>
    </row>
    <row r="19" spans="1:10" hidden="1" outlineLevel="1" x14ac:dyDescent="0.25">
      <c r="A19" s="174" t="s">
        <v>29</v>
      </c>
      <c r="B19" s="8" t="s">
        <v>95</v>
      </c>
      <c r="C19" s="21">
        <f t="shared" si="16"/>
        <v>207.3</v>
      </c>
      <c r="D19" s="218"/>
      <c r="E19" s="6"/>
      <c r="F19" s="6"/>
      <c r="G19" s="6"/>
      <c r="H19" s="6"/>
      <c r="I19" s="6"/>
      <c r="J19" s="58">
        <f>SUM(J$9:J18)/$F$7</f>
        <v>22.39905225505731</v>
      </c>
    </row>
    <row r="20" spans="1:10" hidden="1" outlineLevel="1" x14ac:dyDescent="0.25">
      <c r="A20" s="174" t="s">
        <v>29</v>
      </c>
      <c r="B20" s="8" t="s">
        <v>95</v>
      </c>
      <c r="C20" s="21">
        <f t="shared" si="16"/>
        <v>207.3</v>
      </c>
      <c r="D20" s="218"/>
      <c r="E20" s="6"/>
      <c r="F20" s="6"/>
      <c r="G20" s="6"/>
      <c r="H20" s="6"/>
      <c r="I20" s="6"/>
      <c r="J20" s="58">
        <f>SUM(J$9:J19)/$F$7</f>
        <v>22.507103640754643</v>
      </c>
    </row>
    <row r="21" spans="1:10" hidden="1" outlineLevel="1" x14ac:dyDescent="0.25">
      <c r="A21" s="174" t="s">
        <v>29</v>
      </c>
      <c r="B21" s="8" t="s">
        <v>95</v>
      </c>
      <c r="C21" s="21">
        <f t="shared" si="16"/>
        <v>207.3</v>
      </c>
      <c r="D21" s="218"/>
      <c r="E21" s="6"/>
      <c r="F21" s="6"/>
      <c r="G21" s="6"/>
      <c r="H21" s="6"/>
      <c r="I21" s="6"/>
      <c r="J21" s="58">
        <f>SUM(J$9:J20)/$F$7</f>
        <v>22.615676258413856</v>
      </c>
    </row>
    <row r="22" spans="1:10" hidden="1" outlineLevel="1" x14ac:dyDescent="0.25">
      <c r="A22" s="174" t="s">
        <v>29</v>
      </c>
      <c r="B22" s="8" t="s">
        <v>95</v>
      </c>
      <c r="C22" s="21">
        <f t="shared" si="16"/>
        <v>207.3</v>
      </c>
      <c r="D22" s="218"/>
      <c r="E22" s="6"/>
      <c r="F22" s="6"/>
      <c r="G22" s="6"/>
      <c r="H22" s="6"/>
      <c r="I22" s="6"/>
      <c r="J22" s="58">
        <f>SUM(J$9:J21)/$F$7</f>
        <v>22.724772622419714</v>
      </c>
    </row>
    <row r="23" spans="1:10" hidden="1" outlineLevel="1" x14ac:dyDescent="0.25">
      <c r="A23" s="174" t="s">
        <v>29</v>
      </c>
      <c r="B23" s="8" t="s">
        <v>95</v>
      </c>
      <c r="C23" s="21">
        <f t="shared" si="16"/>
        <v>207.3</v>
      </c>
      <c r="D23" s="218"/>
      <c r="E23" s="6"/>
      <c r="F23" s="6"/>
      <c r="G23" s="6"/>
      <c r="H23" s="6"/>
      <c r="I23" s="6"/>
      <c r="J23" s="58">
        <f>SUM(J$9:J22)/$F$7</f>
        <v>22.834395259286183</v>
      </c>
    </row>
    <row r="24" spans="1:10" hidden="1" outlineLevel="1" x14ac:dyDescent="0.25">
      <c r="A24" s="174" t="s">
        <v>29</v>
      </c>
      <c r="B24" s="8" t="s">
        <v>95</v>
      </c>
      <c r="C24" s="21">
        <f t="shared" si="16"/>
        <v>207.3</v>
      </c>
      <c r="D24" s="218"/>
      <c r="E24" s="6"/>
      <c r="F24" s="6"/>
      <c r="G24" s="6"/>
      <c r="H24" s="6"/>
      <c r="I24" s="6"/>
      <c r="J24" s="58">
        <f>SUM(J$9:J23)/$F$7</f>
        <v>22.944546707714963</v>
      </c>
    </row>
    <row r="25" spans="1:10" hidden="1" outlineLevel="1" x14ac:dyDescent="0.25">
      <c r="A25" s="174" t="s">
        <v>29</v>
      </c>
      <c r="B25" s="8" t="s">
        <v>95</v>
      </c>
      <c r="C25" s="21">
        <f t="shared" si="16"/>
        <v>207.3</v>
      </c>
      <c r="D25" s="218"/>
      <c r="E25" s="6"/>
      <c r="F25" s="6"/>
      <c r="G25" s="6"/>
      <c r="H25" s="6"/>
      <c r="I25" s="6"/>
      <c r="J25" s="58">
        <f>SUM(J$9:J24)/$F$7</f>
        <v>23.055229518654254</v>
      </c>
    </row>
    <row r="26" spans="1:10" hidden="1" outlineLevel="1" x14ac:dyDescent="0.25">
      <c r="A26" s="174" t="s">
        <v>29</v>
      </c>
      <c r="B26" s="8" t="s">
        <v>95</v>
      </c>
      <c r="C26" s="21">
        <f t="shared" si="16"/>
        <v>207.3</v>
      </c>
      <c r="D26" s="218"/>
      <c r="E26" s="6"/>
      <c r="F26" s="6"/>
      <c r="G26" s="6"/>
      <c r="H26" s="6"/>
      <c r="I26" s="6"/>
      <c r="J26" s="58">
        <f>SUM(J$9:J25)/$F$7</f>
        <v>23.166446255357844</v>
      </c>
    </row>
    <row r="27" spans="1:10" hidden="1" outlineLevel="1" x14ac:dyDescent="0.25">
      <c r="A27" s="174" t="s">
        <v>29</v>
      </c>
      <c r="B27" s="8" t="s">
        <v>95</v>
      </c>
      <c r="C27" s="21">
        <f t="shared" si="16"/>
        <v>207.3</v>
      </c>
      <c r="D27" s="218"/>
      <c r="E27" s="6"/>
      <c r="F27" s="6"/>
      <c r="G27" s="6"/>
      <c r="H27" s="6"/>
      <c r="I27" s="6"/>
      <c r="J27" s="58">
        <f>SUM(J$9:J26)/$F$7</f>
        <v>23.278199493444472</v>
      </c>
    </row>
    <row r="28" spans="1:10" hidden="1" outlineLevel="1" x14ac:dyDescent="0.25">
      <c r="A28" s="174" t="s">
        <v>29</v>
      </c>
      <c r="B28" s="8" t="s">
        <v>95</v>
      </c>
      <c r="C28" s="21">
        <f t="shared" si="16"/>
        <v>207.3</v>
      </c>
      <c r="D28" s="218"/>
      <c r="E28" s="6"/>
      <c r="F28" s="6"/>
      <c r="G28" s="6"/>
      <c r="H28" s="6"/>
      <c r="I28" s="6"/>
      <c r="J28" s="58">
        <f>SUM(J$9:J27)/$F$7</f>
        <v>23.390491820957472</v>
      </c>
    </row>
    <row r="29" spans="1:10" hidden="1" outlineLevel="1" x14ac:dyDescent="0.25">
      <c r="A29" s="174" t="s">
        <v>29</v>
      </c>
      <c r="B29" s="8" t="s">
        <v>95</v>
      </c>
      <c r="C29" s="21">
        <f t="shared" si="16"/>
        <v>207.3</v>
      </c>
      <c r="D29" s="218"/>
      <c r="E29" s="6"/>
      <c r="F29" s="6"/>
      <c r="G29" s="6"/>
      <c r="H29" s="6"/>
      <c r="I29" s="6"/>
      <c r="J29" s="58">
        <f>SUM(J$9:J28)/$F$7</f>
        <v>23.503325838424704</v>
      </c>
    </row>
    <row r="30" spans="1:10" hidden="1" outlineLevel="1" x14ac:dyDescent="0.25">
      <c r="A30" s="174" t="s">
        <v>29</v>
      </c>
      <c r="B30" s="8" t="s">
        <v>95</v>
      </c>
      <c r="C30" s="21">
        <f t="shared" si="16"/>
        <v>207.3</v>
      </c>
      <c r="D30" s="218"/>
      <c r="E30" s="6"/>
      <c r="F30" s="6"/>
      <c r="G30" s="6"/>
      <c r="H30" s="6"/>
      <c r="I30" s="6"/>
      <c r="J30" s="58">
        <f>SUM(J$9:J29)/$F$7</f>
        <v>23.616704158918793</v>
      </c>
    </row>
    <row r="31" spans="1:10" hidden="1" outlineLevel="1" x14ac:dyDescent="0.25">
      <c r="A31" s="174" t="s">
        <v>29</v>
      </c>
      <c r="B31" s="8" t="s">
        <v>95</v>
      </c>
      <c r="C31" s="21">
        <f t="shared" si="16"/>
        <v>207.3</v>
      </c>
      <c r="D31" s="218"/>
      <c r="E31" s="6"/>
      <c r="F31" s="6"/>
      <c r="G31" s="6"/>
      <c r="H31" s="6"/>
      <c r="I31" s="6"/>
      <c r="J31" s="58">
        <f>SUM(J$9:J30)/$F$7</f>
        <v>23.730629408117629</v>
      </c>
    </row>
    <row r="32" spans="1:10" hidden="1" outlineLevel="1" x14ac:dyDescent="0.25">
      <c r="A32" s="174" t="s">
        <v>29</v>
      </c>
      <c r="B32" s="8" t="s">
        <v>95</v>
      </c>
      <c r="C32" s="21">
        <f t="shared" si="16"/>
        <v>207.3</v>
      </c>
      <c r="D32" s="218"/>
      <c r="E32" s="6"/>
      <c r="F32" s="6"/>
      <c r="G32" s="6"/>
      <c r="H32" s="6"/>
      <c r="I32" s="6"/>
      <c r="J32" s="58">
        <f>SUM(J$9:J31)/$F$7</f>
        <v>23.84510422436518</v>
      </c>
    </row>
    <row r="33" spans="1:10" hidden="1" outlineLevel="1" x14ac:dyDescent="0.25">
      <c r="A33" s="174"/>
      <c r="B33" s="8" t="s">
        <v>95</v>
      </c>
      <c r="C33" s="21">
        <f t="shared" si="16"/>
        <v>207.3</v>
      </c>
      <c r="D33" s="218"/>
      <c r="E33" s="6"/>
      <c r="F33" s="6"/>
      <c r="G33" s="6"/>
      <c r="H33" s="6"/>
      <c r="I33" s="6"/>
      <c r="J33" s="58">
        <f>SUM(J$9:J32)/$F$7</f>
        <v>23.960131258732595</v>
      </c>
    </row>
    <row r="34" spans="1:10" hidden="1" outlineLevel="1" x14ac:dyDescent="0.25">
      <c r="A34" s="174"/>
      <c r="B34" s="8" t="s">
        <v>95</v>
      </c>
      <c r="C34" s="21">
        <f>$J$7</f>
        <v>207.3</v>
      </c>
      <c r="E34" s="6"/>
      <c r="F34" s="6"/>
      <c r="G34" s="6"/>
      <c r="H34" s="6"/>
      <c r="I34" s="6"/>
      <c r="J34" s="58">
        <f>SUM(J$9:J33)/$F$7</f>
        <v>24.075713175079596</v>
      </c>
    </row>
    <row r="35" spans="1:10" collapsed="1" x14ac:dyDescent="0.25"/>
    <row r="36" spans="1:10" ht="18.75" x14ac:dyDescent="0.3">
      <c r="A36" s="339"/>
      <c r="B36" s="339"/>
      <c r="C36" s="339"/>
      <c r="D36" s="339"/>
      <c r="E36" s="175" t="s">
        <v>54</v>
      </c>
      <c r="F36" s="173">
        <f>J36-H36</f>
        <v>207.3</v>
      </c>
      <c r="G36" s="171" t="s">
        <v>97</v>
      </c>
      <c r="H36" s="38">
        <f>H7</f>
        <v>0</v>
      </c>
      <c r="I36" s="171" t="s">
        <v>98</v>
      </c>
      <c r="J36" s="59">
        <f>J7</f>
        <v>207.3</v>
      </c>
    </row>
    <row r="37" spans="1:10" x14ac:dyDescent="0.25">
      <c r="A37" s="174"/>
      <c r="B37" s="174" t="s">
        <v>7</v>
      </c>
      <c r="C37" s="174" t="s">
        <v>47</v>
      </c>
      <c r="D37" s="174" t="s">
        <v>24</v>
      </c>
      <c r="E37" s="174" t="s">
        <v>49</v>
      </c>
      <c r="F37" s="174" t="s">
        <v>50</v>
      </c>
      <c r="G37" s="174" t="s">
        <v>50</v>
      </c>
      <c r="H37" s="174" t="s">
        <v>51</v>
      </c>
      <c r="I37" s="174" t="s">
        <v>52</v>
      </c>
      <c r="J37" s="16" t="s">
        <v>53</v>
      </c>
    </row>
    <row r="38" spans="1:10" x14ac:dyDescent="0.25">
      <c r="A38" s="174"/>
      <c r="B38" s="8" t="s">
        <v>96</v>
      </c>
      <c r="C38" s="12">
        <f>$H36</f>
        <v>0</v>
      </c>
      <c r="D38" s="12"/>
      <c r="E38" s="327">
        <f>IF(C39=C38,(C39-C38)/2, C39-C38)</f>
        <v>39.1</v>
      </c>
      <c r="F38" s="327">
        <f t="shared" ref="F38" si="17">E38+D38</f>
        <v>39.1</v>
      </c>
      <c r="G38" s="327">
        <f>IF(C39&gt;=J36,D39,0)</f>
        <v>0</v>
      </c>
      <c r="H38" s="13">
        <f>(G38+F38)/2</f>
        <v>19.55</v>
      </c>
      <c r="I38" s="13">
        <f>E38</f>
        <v>39.1</v>
      </c>
      <c r="J38" s="17">
        <f>H38*I38</f>
        <v>764.40500000000009</v>
      </c>
    </row>
    <row r="39" spans="1:10" x14ac:dyDescent="0.25">
      <c r="A39" s="174" t="s">
        <v>14</v>
      </c>
      <c r="B39" s="229" t="s">
        <v>318</v>
      </c>
      <c r="C39" s="302">
        <v>39.1</v>
      </c>
      <c r="D39" s="229">
        <v>52</v>
      </c>
      <c r="E39" s="24">
        <f t="shared" ref="E39:E41" si="18">IF(C40=0,"",(C40-C39)/2)</f>
        <v>14.95</v>
      </c>
      <c r="F39" s="24">
        <f>E39+D39</f>
        <v>66.95</v>
      </c>
      <c r="G39" s="24">
        <f>E39+D40</f>
        <v>14.95</v>
      </c>
      <c r="H39" s="24">
        <f>((G39+F39)/2)/2</f>
        <v>20.475000000000001</v>
      </c>
      <c r="I39" s="24">
        <f>E39*2</f>
        <v>29.9</v>
      </c>
      <c r="J39" s="25">
        <f>H39*I39</f>
        <v>612.20249999999999</v>
      </c>
    </row>
    <row r="40" spans="1:10" x14ac:dyDescent="0.25">
      <c r="A40" s="174" t="s">
        <v>14</v>
      </c>
      <c r="B40" s="303" t="s">
        <v>148</v>
      </c>
      <c r="C40" s="303">
        <v>69</v>
      </c>
      <c r="D40" s="303">
        <v>0</v>
      </c>
      <c r="E40" s="24">
        <f t="shared" si="18"/>
        <v>53.5</v>
      </c>
      <c r="F40" s="24">
        <f>E40+D40</f>
        <v>53.5</v>
      </c>
      <c r="G40" s="24">
        <f t="shared" ref="G40:G41" si="19">E40+D41</f>
        <v>53.5</v>
      </c>
      <c r="H40" s="24">
        <f t="shared" ref="H40:H41" si="20">((G40+F40)/2)/2</f>
        <v>26.75</v>
      </c>
      <c r="I40" s="24">
        <f t="shared" ref="I40:I41" si="21">E40*2</f>
        <v>107</v>
      </c>
      <c r="J40" s="25">
        <f t="shared" ref="J40:J42" si="22">H40*I40</f>
        <v>2862.25</v>
      </c>
    </row>
    <row r="41" spans="1:10" x14ac:dyDescent="0.25">
      <c r="A41" s="174" t="s">
        <v>14</v>
      </c>
      <c r="B41" s="301" t="s">
        <v>162</v>
      </c>
      <c r="C41" s="303">
        <v>176</v>
      </c>
      <c r="D41" s="303">
        <v>0</v>
      </c>
      <c r="E41" s="24">
        <f t="shared" si="18"/>
        <v>15</v>
      </c>
      <c r="F41" s="24">
        <f>E41+D41</f>
        <v>15</v>
      </c>
      <c r="G41" s="24">
        <f t="shared" si="19"/>
        <v>47.9</v>
      </c>
      <c r="H41" s="24">
        <f t="shared" si="20"/>
        <v>15.725</v>
      </c>
      <c r="I41" s="24">
        <f t="shared" si="21"/>
        <v>30</v>
      </c>
      <c r="J41" s="25">
        <f t="shared" si="22"/>
        <v>471.75</v>
      </c>
    </row>
    <row r="42" spans="1:10" x14ac:dyDescent="0.25">
      <c r="A42" s="174" t="s">
        <v>14</v>
      </c>
      <c r="B42" s="301" t="s">
        <v>539</v>
      </c>
      <c r="C42" s="302">
        <v>206</v>
      </c>
      <c r="D42" s="302">
        <v>32.9</v>
      </c>
      <c r="E42" s="13">
        <f t="shared" ref="E42" si="23">IF(C43=C42,(C43-C42)/2,C43-C42)</f>
        <v>1.3000000000000114</v>
      </c>
      <c r="F42" s="13">
        <f t="shared" ref="F42" si="24">E42+D42</f>
        <v>34.20000000000001</v>
      </c>
      <c r="G42" s="13"/>
      <c r="H42" s="13">
        <f t="shared" ref="H42" si="25">(G42+F42)/2</f>
        <v>17.100000000000005</v>
      </c>
      <c r="I42" s="13">
        <f t="shared" ref="I42" si="26">E42</f>
        <v>1.3000000000000114</v>
      </c>
      <c r="J42" s="17">
        <f t="shared" si="22"/>
        <v>22.230000000000199</v>
      </c>
    </row>
    <row r="43" spans="1:10" x14ac:dyDescent="0.25">
      <c r="A43" s="174" t="s">
        <v>14</v>
      </c>
      <c r="B43" s="8" t="s">
        <v>95</v>
      </c>
      <c r="C43" s="21">
        <f t="shared" ref="C43:C62" si="27">$J$36</f>
        <v>207.3</v>
      </c>
      <c r="D43" s="301"/>
      <c r="E43" s="6"/>
      <c r="F43" s="6"/>
      <c r="G43" s="6"/>
      <c r="H43" s="6"/>
      <c r="I43" s="6"/>
      <c r="J43" s="58">
        <f>SUM(J$38:J42)/$F$36</f>
        <v>22.830861070911723</v>
      </c>
    </row>
    <row r="44" spans="1:10" hidden="1" outlineLevel="1" x14ac:dyDescent="0.25">
      <c r="A44" s="174" t="s">
        <v>14</v>
      </c>
      <c r="B44" s="8" t="s">
        <v>95</v>
      </c>
      <c r="C44" s="21">
        <f t="shared" si="27"/>
        <v>207.3</v>
      </c>
      <c r="D44" s="219"/>
      <c r="E44" s="6"/>
      <c r="F44" s="6"/>
      <c r="G44" s="6"/>
      <c r="H44" s="6"/>
      <c r="I44" s="6"/>
      <c r="J44" s="58">
        <f>SUM(J$38:J43)/$F$36</f>
        <v>22.940995470674928</v>
      </c>
    </row>
    <row r="45" spans="1:10" hidden="1" outlineLevel="1" x14ac:dyDescent="0.25">
      <c r="A45" s="174" t="s">
        <v>14</v>
      </c>
      <c r="B45" s="8" t="s">
        <v>95</v>
      </c>
      <c r="C45" s="21">
        <f t="shared" si="27"/>
        <v>207.3</v>
      </c>
      <c r="D45" s="219"/>
      <c r="E45" s="6"/>
      <c r="F45" s="6"/>
      <c r="G45" s="6"/>
      <c r="H45" s="6"/>
      <c r="I45" s="6"/>
      <c r="J45" s="58">
        <f>SUM(J$38:J44)/$F$36</f>
        <v>23.051661150707126</v>
      </c>
    </row>
    <row r="46" spans="1:10" hidden="1" outlineLevel="1" x14ac:dyDescent="0.25">
      <c r="A46" s="174" t="s">
        <v>14</v>
      </c>
      <c r="B46" s="8" t="s">
        <v>95</v>
      </c>
      <c r="C46" s="21">
        <f t="shared" si="27"/>
        <v>207.3</v>
      </c>
      <c r="D46" s="219"/>
      <c r="E46" s="6"/>
      <c r="F46" s="6"/>
      <c r="G46" s="6"/>
      <c r="H46" s="6"/>
      <c r="I46" s="6"/>
      <c r="J46" s="58">
        <f>SUM(J$38:J45)/$F$36</f>
        <v>23.162860673865389</v>
      </c>
    </row>
    <row r="47" spans="1:10" hidden="1" outlineLevel="1" x14ac:dyDescent="0.25">
      <c r="A47" s="174" t="s">
        <v>14</v>
      </c>
      <c r="B47" s="8" t="s">
        <v>95</v>
      </c>
      <c r="C47" s="21">
        <f t="shared" si="27"/>
        <v>207.3</v>
      </c>
      <c r="D47" s="219"/>
      <c r="E47" s="6"/>
      <c r="F47" s="6"/>
      <c r="G47" s="6"/>
      <c r="H47" s="6"/>
      <c r="I47" s="6"/>
      <c r="J47" s="58">
        <f>SUM(J$38:J46)/$F$36</f>
        <v>23.274596615369802</v>
      </c>
    </row>
    <row r="48" spans="1:10" hidden="1" outlineLevel="1" x14ac:dyDescent="0.25">
      <c r="A48" s="174" t="s">
        <v>14</v>
      </c>
      <c r="B48" s="8" t="s">
        <v>95</v>
      </c>
      <c r="C48" s="21">
        <f t="shared" si="27"/>
        <v>207.3</v>
      </c>
      <c r="D48" s="219"/>
      <c r="E48" s="6"/>
      <c r="F48" s="6"/>
      <c r="G48" s="6"/>
      <c r="H48" s="6"/>
      <c r="I48" s="6"/>
      <c r="J48" s="58">
        <f>SUM(J$38:J47)/$F$36</f>
        <v>23.386871562863142</v>
      </c>
    </row>
    <row r="49" spans="1:10" hidden="1" outlineLevel="1" x14ac:dyDescent="0.25">
      <c r="A49" s="174" t="s">
        <v>14</v>
      </c>
      <c r="B49" s="8" t="s">
        <v>95</v>
      </c>
      <c r="C49" s="21">
        <f t="shared" si="27"/>
        <v>207.3</v>
      </c>
      <c r="D49" s="219"/>
      <c r="E49" s="6"/>
      <c r="F49" s="6"/>
      <c r="G49" s="6"/>
      <c r="H49" s="6"/>
      <c r="I49" s="6"/>
      <c r="J49" s="58">
        <f>SUM(J$38:J48)/$F$36</f>
        <v>23.499688116470779</v>
      </c>
    </row>
    <row r="50" spans="1:10" hidden="1" outlineLevel="1" x14ac:dyDescent="0.25">
      <c r="A50" s="174" t="s">
        <v>14</v>
      </c>
      <c r="B50" s="8" t="s">
        <v>95</v>
      </c>
      <c r="C50" s="21">
        <f t="shared" si="27"/>
        <v>207.3</v>
      </c>
      <c r="D50" s="219"/>
      <c r="E50" s="6"/>
      <c r="F50" s="6"/>
      <c r="G50" s="6"/>
      <c r="H50" s="6"/>
      <c r="I50" s="6"/>
      <c r="J50" s="58">
        <f>SUM(J$38:J49)/$F$36</f>
        <v>23.613048888860895</v>
      </c>
    </row>
    <row r="51" spans="1:10" hidden="1" outlineLevel="1" x14ac:dyDescent="0.25">
      <c r="A51" s="174" t="s">
        <v>14</v>
      </c>
      <c r="B51" s="8" t="s">
        <v>95</v>
      </c>
      <c r="C51" s="21">
        <f t="shared" si="27"/>
        <v>207.3</v>
      </c>
      <c r="D51" s="219"/>
      <c r="E51" s="6"/>
      <c r="F51" s="6"/>
      <c r="G51" s="6"/>
      <c r="H51" s="6"/>
      <c r="I51" s="6"/>
      <c r="J51" s="58">
        <f>SUM(J$38:J50)/$F$36</f>
        <v>23.72695650530499</v>
      </c>
    </row>
    <row r="52" spans="1:10" hidden="1" outlineLevel="1" x14ac:dyDescent="0.25">
      <c r="A52" s="174" t="s">
        <v>14</v>
      </c>
      <c r="B52" s="8" t="s">
        <v>95</v>
      </c>
      <c r="C52" s="21">
        <f t="shared" si="27"/>
        <v>207.3</v>
      </c>
      <c r="D52" s="219"/>
      <c r="E52" s="6"/>
      <c r="F52" s="6"/>
      <c r="G52" s="6"/>
      <c r="H52" s="6"/>
      <c r="I52" s="6"/>
      <c r="J52" s="58">
        <f>SUM(J$38:J51)/$F$36</f>
        <v>23.841413603738683</v>
      </c>
    </row>
    <row r="53" spans="1:10" hidden="1" outlineLevel="1" x14ac:dyDescent="0.25">
      <c r="A53" s="174" t="s">
        <v>14</v>
      </c>
      <c r="B53" s="8" t="s">
        <v>95</v>
      </c>
      <c r="C53" s="21">
        <f t="shared" si="27"/>
        <v>207.3</v>
      </c>
      <c r="D53" s="219"/>
      <c r="E53" s="6"/>
      <c r="F53" s="6"/>
      <c r="G53" s="6"/>
      <c r="H53" s="6"/>
      <c r="I53" s="6"/>
      <c r="J53" s="58">
        <f>SUM(J$38:J52)/$F$36</f>
        <v>23.95642283482281</v>
      </c>
    </row>
    <row r="54" spans="1:10" hidden="1" outlineLevel="1" x14ac:dyDescent="0.25">
      <c r="A54" s="174" t="s">
        <v>14</v>
      </c>
      <c r="B54" s="8" t="s">
        <v>95</v>
      </c>
      <c r="C54" s="21">
        <f t="shared" si="27"/>
        <v>207.3</v>
      </c>
      <c r="D54" s="219"/>
      <c r="E54" s="6"/>
      <c r="F54" s="6"/>
      <c r="G54" s="6"/>
      <c r="H54" s="6"/>
      <c r="I54" s="6"/>
      <c r="J54" s="58">
        <f>SUM(J$38:J53)/$F$36</f>
        <v>24.071986862004781</v>
      </c>
    </row>
    <row r="55" spans="1:10" hidden="1" outlineLevel="1" x14ac:dyDescent="0.25">
      <c r="A55" s="174" t="s">
        <v>14</v>
      </c>
      <c r="B55" s="8" t="s">
        <v>95</v>
      </c>
      <c r="C55" s="21">
        <f t="shared" si="27"/>
        <v>207.3</v>
      </c>
      <c r="D55" s="219"/>
      <c r="E55" s="6"/>
      <c r="F55" s="6"/>
      <c r="G55" s="6"/>
      <c r="H55" s="6"/>
      <c r="I55" s="6"/>
      <c r="J55" s="58">
        <f>SUM(J$38:J54)/$F$36</f>
        <v>24.188108361580298</v>
      </c>
    </row>
    <row r="56" spans="1:10" hidden="1" outlineLevel="1" x14ac:dyDescent="0.25">
      <c r="A56" s="174" t="s">
        <v>14</v>
      </c>
      <c r="B56" s="8" t="s">
        <v>95</v>
      </c>
      <c r="C56" s="21">
        <f t="shared" si="27"/>
        <v>207.3</v>
      </c>
      <c r="D56" s="219"/>
      <c r="E56" s="6"/>
      <c r="F56" s="6"/>
      <c r="G56" s="6"/>
      <c r="H56" s="6"/>
      <c r="I56" s="6"/>
      <c r="J56" s="58">
        <f>SUM(J$38:J55)/$F$36</f>
        <v>24.304790022755309</v>
      </c>
    </row>
    <row r="57" spans="1:10" hidden="1" outlineLevel="1" x14ac:dyDescent="0.25">
      <c r="A57" s="174" t="s">
        <v>14</v>
      </c>
      <c r="B57" s="8" t="s">
        <v>95</v>
      </c>
      <c r="C57" s="21">
        <f t="shared" si="27"/>
        <v>207.3</v>
      </c>
      <c r="D57" s="219"/>
      <c r="E57" s="6"/>
      <c r="F57" s="6"/>
      <c r="G57" s="6"/>
      <c r="H57" s="6"/>
      <c r="I57" s="6"/>
      <c r="J57" s="58">
        <f>SUM(J$38:J56)/$F$36</f>
        <v>24.422034547708304</v>
      </c>
    </row>
    <row r="58" spans="1:10" hidden="1" outlineLevel="1" x14ac:dyDescent="0.25">
      <c r="A58" s="174" t="s">
        <v>14</v>
      </c>
      <c r="B58" s="8" t="s">
        <v>95</v>
      </c>
      <c r="C58" s="21">
        <f t="shared" si="27"/>
        <v>207.3</v>
      </c>
      <c r="D58" s="219"/>
      <c r="E58" s="6"/>
      <c r="F58" s="6"/>
      <c r="G58" s="6"/>
      <c r="H58" s="6"/>
      <c r="I58" s="6"/>
      <c r="J58" s="58">
        <f>SUM(J$38:J57)/$F$36</f>
        <v>24.539844651652864</v>
      </c>
    </row>
    <row r="59" spans="1:10" hidden="1" outlineLevel="1" x14ac:dyDescent="0.25">
      <c r="A59" s="174" t="s">
        <v>14</v>
      </c>
      <c r="B59" s="8" t="s">
        <v>95</v>
      </c>
      <c r="C59" s="21">
        <f t="shared" si="27"/>
        <v>207.3</v>
      </c>
      <c r="D59" s="219"/>
      <c r="E59" s="6"/>
      <c r="F59" s="6"/>
      <c r="G59" s="6"/>
      <c r="H59" s="6"/>
      <c r="I59" s="6"/>
      <c r="J59" s="58">
        <f>SUM(J$38:J58)/$F$36</f>
        <v>24.658223062900589</v>
      </c>
    </row>
    <row r="60" spans="1:10" hidden="1" outlineLevel="1" x14ac:dyDescent="0.25">
      <c r="A60" s="174" t="s">
        <v>14</v>
      </c>
      <c r="B60" s="8" t="s">
        <v>95</v>
      </c>
      <c r="C60" s="21">
        <f t="shared" si="27"/>
        <v>207.3</v>
      </c>
      <c r="D60" s="219"/>
      <c r="E60" s="6"/>
      <c r="F60" s="6"/>
      <c r="G60" s="6"/>
      <c r="H60" s="6"/>
      <c r="I60" s="6"/>
      <c r="J60" s="58">
        <f>SUM(J$38:J59)/$F$36</f>
        <v>24.777172522924229</v>
      </c>
    </row>
    <row r="61" spans="1:10" hidden="1" outlineLevel="1" x14ac:dyDescent="0.25">
      <c r="A61" s="174" t="s">
        <v>14</v>
      </c>
      <c r="B61" s="8" t="s">
        <v>95</v>
      </c>
      <c r="C61" s="21">
        <f t="shared" si="27"/>
        <v>207.3</v>
      </c>
      <c r="D61" s="219"/>
      <c r="E61" s="6"/>
      <c r="F61" s="6"/>
      <c r="G61" s="6"/>
      <c r="H61" s="6"/>
      <c r="I61" s="6"/>
      <c r="J61" s="58">
        <f>SUM(J$38:J60)/$F$36</f>
        <v>24.896695786421212</v>
      </c>
    </row>
    <row r="62" spans="1:10" hidden="1" outlineLevel="1" x14ac:dyDescent="0.25">
      <c r="A62" s="174"/>
      <c r="B62" s="8" t="s">
        <v>95</v>
      </c>
      <c r="C62" s="21">
        <f t="shared" si="27"/>
        <v>207.3</v>
      </c>
      <c r="D62" s="219"/>
      <c r="E62" s="6"/>
      <c r="F62" s="6"/>
      <c r="G62" s="6"/>
      <c r="H62" s="6"/>
      <c r="I62" s="6"/>
      <c r="J62" s="58">
        <f>SUM(J$38:J61)/$F$36</f>
        <v>25.016795621377415</v>
      </c>
    </row>
    <row r="63" spans="1:10" hidden="1" outlineLevel="1" x14ac:dyDescent="0.25">
      <c r="A63" s="174"/>
      <c r="B63" s="8" t="s">
        <v>95</v>
      </c>
      <c r="C63" s="21">
        <f>$J$36</f>
        <v>207.3</v>
      </c>
      <c r="E63" s="6"/>
      <c r="F63" s="6"/>
      <c r="G63" s="6"/>
      <c r="H63" s="6"/>
      <c r="I63" s="6"/>
      <c r="J63" s="58">
        <f>SUM(J$38:J62)/$F$36</f>
        <v>25.137474809131284</v>
      </c>
    </row>
    <row r="64" spans="1:10" collapsed="1" x14ac:dyDescent="0.25"/>
    <row r="65" spans="1:10" ht="18.75" x14ac:dyDescent="0.3">
      <c r="A65" s="339"/>
      <c r="B65" s="339"/>
      <c r="C65" s="339"/>
      <c r="D65" s="339"/>
      <c r="E65" s="175" t="s">
        <v>54</v>
      </c>
      <c r="F65" s="173">
        <f>J65-H65</f>
        <v>207.3</v>
      </c>
      <c r="G65" s="171" t="s">
        <v>97</v>
      </c>
      <c r="H65" s="38">
        <f>H36</f>
        <v>0</v>
      </c>
      <c r="I65" s="171" t="s">
        <v>98</v>
      </c>
      <c r="J65" s="59">
        <f>J36</f>
        <v>207.3</v>
      </c>
    </row>
    <row r="66" spans="1:10" x14ac:dyDescent="0.25">
      <c r="A66" s="174"/>
      <c r="B66" s="174" t="s">
        <v>7</v>
      </c>
      <c r="C66" s="174" t="s">
        <v>47</v>
      </c>
      <c r="D66" s="174" t="s">
        <v>24</v>
      </c>
      <c r="E66" s="174" t="s">
        <v>49</v>
      </c>
      <c r="F66" s="174" t="s">
        <v>50</v>
      </c>
      <c r="G66" s="174" t="s">
        <v>50</v>
      </c>
      <c r="H66" s="174" t="s">
        <v>51</v>
      </c>
      <c r="I66" s="174" t="s">
        <v>52</v>
      </c>
      <c r="J66" s="16" t="s">
        <v>53</v>
      </c>
    </row>
    <row r="67" spans="1:10" x14ac:dyDescent="0.25">
      <c r="A67" s="174"/>
      <c r="B67" s="8" t="s">
        <v>96</v>
      </c>
      <c r="C67" s="12">
        <f>$H65</f>
        <v>0</v>
      </c>
      <c r="D67" s="12"/>
      <c r="E67" s="327">
        <f>IF(C68=C67,(C68-C67)/2, C68-C67)</f>
        <v>69</v>
      </c>
      <c r="F67" s="327">
        <f t="shared" ref="F67" si="28">E67+D67</f>
        <v>69</v>
      </c>
      <c r="G67" s="327">
        <f>IF(C68&gt;=J65,D68,0)</f>
        <v>0</v>
      </c>
      <c r="H67" s="13">
        <f>(G67+F67)/2</f>
        <v>34.5</v>
      </c>
      <c r="I67" s="13">
        <f>E67</f>
        <v>69</v>
      </c>
      <c r="J67" s="17">
        <f>H67*I67</f>
        <v>2380.5</v>
      </c>
    </row>
    <row r="68" spans="1:10" x14ac:dyDescent="0.25">
      <c r="A68" s="174" t="s">
        <v>16</v>
      </c>
      <c r="B68" s="220" t="s">
        <v>148</v>
      </c>
      <c r="C68" s="220">
        <v>69</v>
      </c>
      <c r="D68" s="220">
        <v>0</v>
      </c>
      <c r="E68" s="24">
        <f>IF(C69=0,"",(C69-C68)/2)</f>
        <v>53.5</v>
      </c>
      <c r="F68" s="24">
        <f>E68+D68</f>
        <v>53.5</v>
      </c>
      <c r="G68" s="24">
        <f>E68+D69</f>
        <v>53.5</v>
      </c>
      <c r="H68" s="24">
        <f>((G68+F68)/2)/2</f>
        <v>26.75</v>
      </c>
      <c r="I68" s="24">
        <f>E68*2</f>
        <v>107</v>
      </c>
      <c r="J68" s="25">
        <f>H68*I68</f>
        <v>2862.25</v>
      </c>
    </row>
    <row r="69" spans="1:10" x14ac:dyDescent="0.25">
      <c r="A69" s="174" t="s">
        <v>16</v>
      </c>
      <c r="B69" s="227" t="s">
        <v>150</v>
      </c>
      <c r="C69" s="227">
        <v>176</v>
      </c>
      <c r="D69" s="227">
        <v>0</v>
      </c>
      <c r="E69" s="13">
        <f t="shared" ref="E69" si="29">IF(C70=C69,(C70-C69)/2,C70-C69)</f>
        <v>31.300000000000011</v>
      </c>
      <c r="F69" s="13">
        <f t="shared" ref="F69" si="30">E69+D69</f>
        <v>31.300000000000011</v>
      </c>
      <c r="G69" s="13"/>
      <c r="H69" s="13">
        <f t="shared" ref="H69" si="31">(G69+F69)/2</f>
        <v>15.650000000000006</v>
      </c>
      <c r="I69" s="13">
        <f t="shared" ref="I69" si="32">E69</f>
        <v>31.300000000000011</v>
      </c>
      <c r="J69" s="17">
        <f t="shared" ref="J69" si="33">H69*I69</f>
        <v>489.84500000000037</v>
      </c>
    </row>
    <row r="70" spans="1:10" x14ac:dyDescent="0.25">
      <c r="A70" s="174" t="s">
        <v>16</v>
      </c>
      <c r="B70" s="8" t="s">
        <v>95</v>
      </c>
      <c r="C70" s="21">
        <f t="shared" ref="C70:C91" si="34">$J$65</f>
        <v>207.3</v>
      </c>
      <c r="D70" s="219"/>
      <c r="E70" s="6"/>
      <c r="F70" s="6"/>
      <c r="G70" s="6"/>
      <c r="H70" s="6"/>
      <c r="I70" s="6"/>
      <c r="J70" s="58">
        <f>SUM(J$67:J69)/$F$65</f>
        <v>27.653617945007234</v>
      </c>
    </row>
    <row r="71" spans="1:10" hidden="1" outlineLevel="1" x14ac:dyDescent="0.25">
      <c r="A71" s="174" t="s">
        <v>16</v>
      </c>
      <c r="B71" s="8" t="s">
        <v>95</v>
      </c>
      <c r="C71" s="21">
        <f t="shared" si="34"/>
        <v>207.3</v>
      </c>
      <c r="D71" s="219"/>
      <c r="E71" s="6"/>
      <c r="F71" s="6"/>
      <c r="G71" s="6"/>
      <c r="H71" s="6"/>
      <c r="I71" s="6"/>
      <c r="J71" s="58">
        <f>SUM(J$67:J70)/$F$65</f>
        <v>27.78701697030877</v>
      </c>
    </row>
    <row r="72" spans="1:10" hidden="1" outlineLevel="1" x14ac:dyDescent="0.25">
      <c r="A72" s="174" t="s">
        <v>16</v>
      </c>
      <c r="B72" s="8" t="s">
        <v>95</v>
      </c>
      <c r="C72" s="21">
        <f t="shared" si="34"/>
        <v>207.3</v>
      </c>
      <c r="D72" s="219"/>
      <c r="E72" s="6"/>
      <c r="F72" s="6"/>
      <c r="G72" s="6"/>
      <c r="H72" s="6"/>
      <c r="I72" s="6"/>
      <c r="J72" s="58">
        <f>SUM(J$67:J71)/$F$65</f>
        <v>27.921059502727047</v>
      </c>
    </row>
    <row r="73" spans="1:10" hidden="1" outlineLevel="1" x14ac:dyDescent="0.25">
      <c r="A73" s="174" t="s">
        <v>16</v>
      </c>
      <c r="B73" s="8" t="s">
        <v>95</v>
      </c>
      <c r="C73" s="21">
        <f t="shared" si="34"/>
        <v>207.3</v>
      </c>
      <c r="D73" s="219"/>
      <c r="E73" s="6"/>
      <c r="F73" s="6"/>
      <c r="G73" s="6"/>
      <c r="H73" s="6"/>
      <c r="I73" s="6"/>
      <c r="J73" s="58">
        <f>SUM(J$67:J72)/$F$65</f>
        <v>28.055748646493218</v>
      </c>
    </row>
    <row r="74" spans="1:10" hidden="1" outlineLevel="1" x14ac:dyDescent="0.25">
      <c r="A74" s="174" t="s">
        <v>16</v>
      </c>
      <c r="B74" s="8" t="s">
        <v>95</v>
      </c>
      <c r="C74" s="21">
        <f t="shared" si="34"/>
        <v>207.3</v>
      </c>
      <c r="D74" s="219"/>
      <c r="E74" s="6"/>
      <c r="F74" s="6"/>
      <c r="G74" s="6"/>
      <c r="H74" s="6"/>
      <c r="I74" s="6"/>
      <c r="J74" s="58">
        <f>SUM(J$67:J73)/$F$65</f>
        <v>28.19108752081301</v>
      </c>
    </row>
    <row r="75" spans="1:10" hidden="1" outlineLevel="1" x14ac:dyDescent="0.25">
      <c r="A75" s="174" t="s">
        <v>16</v>
      </c>
      <c r="B75" s="8" t="s">
        <v>95</v>
      </c>
      <c r="C75" s="21">
        <f t="shared" si="34"/>
        <v>207.3</v>
      </c>
      <c r="D75" s="219"/>
      <c r="E75" s="6"/>
      <c r="F75" s="6"/>
      <c r="G75" s="6"/>
      <c r="H75" s="6"/>
      <c r="I75" s="6"/>
      <c r="J75" s="58">
        <f>SUM(J$67:J74)/$F$65</f>
        <v>28.32707925993898</v>
      </c>
    </row>
    <row r="76" spans="1:10" hidden="1" outlineLevel="1" x14ac:dyDescent="0.25">
      <c r="A76" s="174" t="s">
        <v>16</v>
      </c>
      <c r="B76" s="8" t="s">
        <v>95</v>
      </c>
      <c r="C76" s="21">
        <f t="shared" si="34"/>
        <v>207.3</v>
      </c>
      <c r="D76" s="219"/>
      <c r="E76" s="6"/>
      <c r="F76" s="6"/>
      <c r="G76" s="6"/>
      <c r="H76" s="6"/>
      <c r="I76" s="6"/>
      <c r="J76" s="58">
        <f>SUM(J$67:J75)/$F$65</f>
        <v>28.463727013243073</v>
      </c>
    </row>
    <row r="77" spans="1:10" hidden="1" outlineLevel="1" x14ac:dyDescent="0.25">
      <c r="A77" s="174" t="s">
        <v>16</v>
      </c>
      <c r="B77" s="8" t="s">
        <v>95</v>
      </c>
      <c r="C77" s="21">
        <f t="shared" si="34"/>
        <v>207.3</v>
      </c>
      <c r="D77" s="219"/>
      <c r="E77" s="6"/>
      <c r="F77" s="6"/>
      <c r="G77" s="6"/>
      <c r="H77" s="6"/>
      <c r="I77" s="6"/>
      <c r="J77" s="58">
        <f>SUM(J$67:J76)/$F$65</f>
        <v>28.601033945289593</v>
      </c>
    </row>
    <row r="78" spans="1:10" hidden="1" outlineLevel="1" x14ac:dyDescent="0.25">
      <c r="A78" s="174" t="s">
        <v>16</v>
      </c>
      <c r="B78" s="8" t="s">
        <v>95</v>
      </c>
      <c r="C78" s="21">
        <f t="shared" si="34"/>
        <v>207.3</v>
      </c>
      <c r="D78" s="219"/>
      <c r="E78" s="6"/>
      <c r="F78" s="6"/>
      <c r="G78" s="6"/>
      <c r="H78" s="6"/>
      <c r="I78" s="6"/>
      <c r="J78" s="58">
        <f>SUM(J$67:J77)/$F$65</f>
        <v>28.739003235908452</v>
      </c>
    </row>
    <row r="79" spans="1:10" hidden="1" outlineLevel="1" x14ac:dyDescent="0.25">
      <c r="A79" s="174" t="s">
        <v>16</v>
      </c>
      <c r="B79" s="8" t="s">
        <v>95</v>
      </c>
      <c r="C79" s="21">
        <f t="shared" si="34"/>
        <v>207.3</v>
      </c>
      <c r="D79" s="219"/>
      <c r="E79" s="6"/>
      <c r="F79" s="6"/>
      <c r="G79" s="6"/>
      <c r="H79" s="6"/>
      <c r="I79" s="6"/>
      <c r="J79" s="58">
        <f>SUM(J$67:J78)/$F$65</f>
        <v>28.877638080268838</v>
      </c>
    </row>
    <row r="80" spans="1:10" hidden="1" outlineLevel="1" x14ac:dyDescent="0.25">
      <c r="A80" s="174" t="s">
        <v>16</v>
      </c>
      <c r="B80" s="8" t="s">
        <v>95</v>
      </c>
      <c r="C80" s="21">
        <f t="shared" si="34"/>
        <v>207.3</v>
      </c>
      <c r="D80" s="219"/>
      <c r="E80" s="6"/>
      <c r="F80" s="6"/>
      <c r="G80" s="6"/>
      <c r="H80" s="6"/>
      <c r="I80" s="6"/>
      <c r="J80" s="58">
        <f>SUM(J$67:J79)/$F$65</f>
        <v>29.016941688953203</v>
      </c>
    </row>
    <row r="81" spans="1:10" hidden="1" outlineLevel="1" x14ac:dyDescent="0.25">
      <c r="A81" s="174" t="s">
        <v>16</v>
      </c>
      <c r="B81" s="8" t="s">
        <v>95</v>
      </c>
      <c r="C81" s="21">
        <f t="shared" si="34"/>
        <v>207.3</v>
      </c>
      <c r="D81" s="219"/>
      <c r="E81" s="6"/>
      <c r="F81" s="6"/>
      <c r="G81" s="6"/>
      <c r="H81" s="6"/>
      <c r="I81" s="6"/>
      <c r="J81" s="58">
        <f>SUM(J$67:J80)/$F$65</f>
        <v>29.156917288031607</v>
      </c>
    </row>
    <row r="82" spans="1:10" hidden="1" outlineLevel="1" x14ac:dyDescent="0.25">
      <c r="A82" s="174" t="s">
        <v>16</v>
      </c>
      <c r="B82" s="8" t="s">
        <v>95</v>
      </c>
      <c r="C82" s="21">
        <f t="shared" si="34"/>
        <v>207.3</v>
      </c>
      <c r="D82" s="219"/>
      <c r="E82" s="6"/>
      <c r="F82" s="6"/>
      <c r="G82" s="6"/>
      <c r="H82" s="6"/>
      <c r="I82" s="6"/>
      <c r="J82" s="58">
        <f>SUM(J$67:J81)/$F$65</f>
        <v>29.297568119136439</v>
      </c>
    </row>
    <row r="83" spans="1:10" hidden="1" outlineLevel="1" x14ac:dyDescent="0.25">
      <c r="A83" s="174" t="s">
        <v>16</v>
      </c>
      <c r="B83" s="8" t="s">
        <v>95</v>
      </c>
      <c r="C83" s="21">
        <f t="shared" si="34"/>
        <v>207.3</v>
      </c>
      <c r="D83" s="219"/>
      <c r="E83" s="6"/>
      <c r="F83" s="6"/>
      <c r="G83" s="6"/>
      <c r="H83" s="6"/>
      <c r="I83" s="6"/>
      <c r="J83" s="58">
        <f>SUM(J$67:J82)/$F$65</f>
        <v>29.438897439537485</v>
      </c>
    </row>
    <row r="84" spans="1:10" hidden="1" outlineLevel="1" x14ac:dyDescent="0.25">
      <c r="A84" s="174" t="s">
        <v>16</v>
      </c>
      <c r="B84" s="8" t="s">
        <v>95</v>
      </c>
      <c r="C84" s="21">
        <f t="shared" si="34"/>
        <v>207.3</v>
      </c>
      <c r="D84" s="219"/>
      <c r="E84" s="6"/>
      <c r="F84" s="6"/>
      <c r="G84" s="6"/>
      <c r="H84" s="6"/>
      <c r="I84" s="6"/>
      <c r="J84" s="58">
        <f>SUM(J$67:J83)/$F$65</f>
        <v>29.58090852221736</v>
      </c>
    </row>
    <row r="85" spans="1:10" hidden="1" outlineLevel="1" x14ac:dyDescent="0.25">
      <c r="A85" s="174" t="s">
        <v>16</v>
      </c>
      <c r="B85" s="8" t="s">
        <v>95</v>
      </c>
      <c r="C85" s="21">
        <f t="shared" si="34"/>
        <v>207.3</v>
      </c>
      <c r="D85" s="219"/>
      <c r="E85" s="6"/>
      <c r="F85" s="6"/>
      <c r="G85" s="6"/>
      <c r="H85" s="6"/>
      <c r="I85" s="6"/>
      <c r="J85" s="58">
        <f>SUM(J$67:J84)/$F$65</f>
        <v>29.723604655947302</v>
      </c>
    </row>
    <row r="86" spans="1:10" hidden="1" outlineLevel="1" x14ac:dyDescent="0.25">
      <c r="A86" s="174" t="s">
        <v>16</v>
      </c>
      <c r="B86" s="8" t="s">
        <v>95</v>
      </c>
      <c r="C86" s="21">
        <f t="shared" si="34"/>
        <v>207.3</v>
      </c>
      <c r="D86" s="219"/>
      <c r="E86" s="6"/>
      <c r="F86" s="6"/>
      <c r="G86" s="6"/>
      <c r="H86" s="6"/>
      <c r="I86" s="6"/>
      <c r="J86" s="58">
        <f>SUM(J$67:J85)/$F$65</f>
        <v>29.866989145363352</v>
      </c>
    </row>
    <row r="87" spans="1:10" hidden="1" outlineLevel="1" x14ac:dyDescent="0.25">
      <c r="A87" s="174" t="s">
        <v>16</v>
      </c>
      <c r="B87" s="8" t="s">
        <v>95</v>
      </c>
      <c r="C87" s="21">
        <f t="shared" si="34"/>
        <v>207.3</v>
      </c>
      <c r="D87" s="219"/>
      <c r="E87" s="6"/>
      <c r="F87" s="6"/>
      <c r="G87" s="6"/>
      <c r="H87" s="6"/>
      <c r="I87" s="6"/>
      <c r="J87" s="58">
        <f>SUM(J$67:J86)/$F$65</f>
        <v>30.01106531104287</v>
      </c>
    </row>
    <row r="88" spans="1:10" hidden="1" outlineLevel="1" x14ac:dyDescent="0.25">
      <c r="A88" s="174" t="s">
        <v>16</v>
      </c>
      <c r="B88" s="8" t="s">
        <v>95</v>
      </c>
      <c r="C88" s="21">
        <f t="shared" si="34"/>
        <v>207.3</v>
      </c>
      <c r="D88" s="219"/>
      <c r="E88" s="6"/>
      <c r="F88" s="6"/>
      <c r="G88" s="6"/>
      <c r="H88" s="6"/>
      <c r="I88" s="6"/>
      <c r="J88" s="58">
        <f>SUM(J$67:J87)/$F$65</f>
        <v>30.155836489581429</v>
      </c>
    </row>
    <row r="89" spans="1:10" hidden="1" outlineLevel="1" x14ac:dyDescent="0.25">
      <c r="A89" s="174" t="s">
        <v>16</v>
      </c>
      <c r="B89" s="8" t="s">
        <v>95</v>
      </c>
      <c r="C89" s="21">
        <f t="shared" si="34"/>
        <v>207.3</v>
      </c>
      <c r="D89" s="219"/>
      <c r="E89" s="6"/>
      <c r="F89" s="6"/>
      <c r="G89" s="6"/>
      <c r="H89" s="6"/>
      <c r="I89" s="6"/>
      <c r="J89" s="58">
        <f>SUM(J$67:J88)/$F$65</f>
        <v>30.301306033670102</v>
      </c>
    </row>
    <row r="90" spans="1:10" hidden="1" outlineLevel="1" x14ac:dyDescent="0.25">
      <c r="A90" s="174" t="s">
        <v>16</v>
      </c>
      <c r="B90" s="8" t="s">
        <v>95</v>
      </c>
      <c r="C90" s="21">
        <f t="shared" si="34"/>
        <v>207.3</v>
      </c>
      <c r="D90" s="219"/>
      <c r="E90" s="6"/>
      <c r="F90" s="6"/>
      <c r="G90" s="6"/>
      <c r="H90" s="6"/>
      <c r="I90" s="6"/>
      <c r="J90" s="58">
        <f>SUM(J$67:J89)/$F$65</f>
        <v>30.447477312173088</v>
      </c>
    </row>
    <row r="91" spans="1:10" hidden="1" outlineLevel="1" x14ac:dyDescent="0.25">
      <c r="A91" s="174" t="s">
        <v>16</v>
      </c>
      <c r="B91" s="8" t="s">
        <v>95</v>
      </c>
      <c r="C91" s="21">
        <f t="shared" si="34"/>
        <v>207.3</v>
      </c>
      <c r="D91" s="219"/>
      <c r="E91" s="6"/>
      <c r="F91" s="6"/>
      <c r="G91" s="6"/>
      <c r="H91" s="6"/>
      <c r="I91" s="6"/>
      <c r="J91" s="58">
        <f>SUM(J$67:J90)/$F$65</f>
        <v>30.594353710205763</v>
      </c>
    </row>
    <row r="92" spans="1:10" hidden="1" outlineLevel="1" x14ac:dyDescent="0.25">
      <c r="A92" s="174"/>
      <c r="B92" s="8" t="s">
        <v>95</v>
      </c>
      <c r="C92" s="21">
        <f>$J$65</f>
        <v>207.3</v>
      </c>
      <c r="E92" s="6"/>
      <c r="F92" s="6"/>
      <c r="G92" s="6"/>
      <c r="H92" s="6"/>
      <c r="I92" s="6"/>
      <c r="J92" s="58">
        <f>SUM(J$67:J91)/$F$65</f>
        <v>30.741938629213024</v>
      </c>
    </row>
    <row r="93" spans="1:10" collapsed="1" x14ac:dyDescent="0.25"/>
    <row r="94" spans="1:10" ht="18.75" x14ac:dyDescent="0.3">
      <c r="A94" s="339"/>
      <c r="B94" s="339"/>
      <c r="C94" s="339"/>
      <c r="D94" s="339"/>
      <c r="E94" s="175" t="s">
        <v>54</v>
      </c>
      <c r="F94" s="173">
        <f>J94-H94</f>
        <v>207.3</v>
      </c>
      <c r="G94" s="171" t="s">
        <v>97</v>
      </c>
      <c r="H94" s="38">
        <f>H65</f>
        <v>0</v>
      </c>
      <c r="I94" s="171" t="s">
        <v>98</v>
      </c>
      <c r="J94" s="59">
        <f>J65</f>
        <v>207.3</v>
      </c>
    </row>
    <row r="95" spans="1:10" x14ac:dyDescent="0.25">
      <c r="A95" s="174"/>
      <c r="B95" s="174" t="s">
        <v>7</v>
      </c>
      <c r="C95" s="174" t="s">
        <v>47</v>
      </c>
      <c r="D95" s="174" t="s">
        <v>24</v>
      </c>
      <c r="E95" s="174" t="s">
        <v>49</v>
      </c>
      <c r="F95" s="174" t="s">
        <v>50</v>
      </c>
      <c r="G95" s="174" t="s">
        <v>50</v>
      </c>
      <c r="H95" s="174" t="s">
        <v>51</v>
      </c>
      <c r="I95" s="174" t="s">
        <v>52</v>
      </c>
      <c r="J95" s="16" t="s">
        <v>53</v>
      </c>
    </row>
    <row r="96" spans="1:10" x14ac:dyDescent="0.25">
      <c r="A96" s="174"/>
      <c r="B96" s="8" t="s">
        <v>96</v>
      </c>
      <c r="C96" s="12">
        <f>$H94</f>
        <v>0</v>
      </c>
      <c r="D96" s="12"/>
      <c r="E96" s="327">
        <f>IF(C97=C96,(C97-C96)/2, C97-C96)</f>
        <v>69</v>
      </c>
      <c r="F96" s="327">
        <f t="shared" ref="F96" si="35">E96+D96</f>
        <v>69</v>
      </c>
      <c r="G96" s="327">
        <f>IF(C97&gt;=J94,D97,0)</f>
        <v>0</v>
      </c>
      <c r="H96" s="13">
        <f>(G96+F96)/2</f>
        <v>34.5</v>
      </c>
      <c r="I96" s="13">
        <f>E96</f>
        <v>69</v>
      </c>
      <c r="J96" s="17">
        <f>H96*I96</f>
        <v>2380.5</v>
      </c>
    </row>
    <row r="97" spans="1:10" x14ac:dyDescent="0.25">
      <c r="A97" s="174" t="s">
        <v>21</v>
      </c>
      <c r="B97" s="219" t="s">
        <v>268</v>
      </c>
      <c r="C97" s="220">
        <v>69</v>
      </c>
      <c r="D97" s="220">
        <v>0</v>
      </c>
      <c r="E97" s="13">
        <f t="shared" ref="E97" si="36">IF(C98=C97,(C98-C97)/2,C98-C97)</f>
        <v>138.30000000000001</v>
      </c>
      <c r="F97" s="13">
        <f>E97+D97</f>
        <v>138.30000000000001</v>
      </c>
      <c r="G97" s="13"/>
      <c r="H97" s="13">
        <f t="shared" ref="H97" si="37">(G97+F97)/2</f>
        <v>69.150000000000006</v>
      </c>
      <c r="I97" s="13">
        <f t="shared" ref="I97" si="38">E97</f>
        <v>138.30000000000001</v>
      </c>
      <c r="J97" s="17">
        <f t="shared" ref="J97" si="39">H97*I97</f>
        <v>9563.4450000000015</v>
      </c>
    </row>
    <row r="98" spans="1:10" x14ac:dyDescent="0.25">
      <c r="A98" s="174" t="s">
        <v>21</v>
      </c>
      <c r="B98" s="8" t="s">
        <v>95</v>
      </c>
      <c r="C98" s="21">
        <f t="shared" ref="C98:C120" si="40">$J$94</f>
        <v>207.3</v>
      </c>
      <c r="D98" s="219"/>
      <c r="E98" s="6"/>
      <c r="F98" s="6"/>
      <c r="G98" s="6"/>
      <c r="H98" s="6"/>
      <c r="I98" s="6"/>
      <c r="J98" s="58">
        <f>SUM(J$96:J97)/$F$94</f>
        <v>57.616714905933435</v>
      </c>
    </row>
    <row r="99" spans="1:10" hidden="1" outlineLevel="1" x14ac:dyDescent="0.25">
      <c r="A99" s="174" t="s">
        <v>21</v>
      </c>
      <c r="B99" s="8" t="s">
        <v>95</v>
      </c>
      <c r="C99" s="21">
        <f t="shared" si="40"/>
        <v>207.3</v>
      </c>
      <c r="D99" s="219"/>
      <c r="E99" s="6"/>
      <c r="F99" s="6"/>
      <c r="G99" s="6"/>
      <c r="H99" s="6"/>
      <c r="I99" s="6"/>
      <c r="J99" s="58">
        <f>SUM(J$96:J98)/$F$94</f>
        <v>57.894653713969774</v>
      </c>
    </row>
    <row r="100" spans="1:10" hidden="1" outlineLevel="1" x14ac:dyDescent="0.25">
      <c r="A100" s="174" t="s">
        <v>21</v>
      </c>
      <c r="B100" s="8" t="s">
        <v>95</v>
      </c>
      <c r="C100" s="21">
        <f t="shared" si="40"/>
        <v>207.3</v>
      </c>
      <c r="D100" s="219"/>
      <c r="E100" s="6"/>
      <c r="F100" s="6"/>
      <c r="G100" s="6"/>
      <c r="H100" s="6"/>
      <c r="I100" s="6"/>
      <c r="J100" s="58">
        <f>SUM(J$96:J99)/$F$94</f>
        <v>58.173933278436579</v>
      </c>
    </row>
    <row r="101" spans="1:10" hidden="1" outlineLevel="1" x14ac:dyDescent="0.25">
      <c r="A101" s="174" t="s">
        <v>21</v>
      </c>
      <c r="B101" s="8" t="s">
        <v>95</v>
      </c>
      <c r="C101" s="21">
        <f t="shared" si="40"/>
        <v>207.3</v>
      </c>
      <c r="D101" s="219"/>
      <c r="E101" s="6"/>
      <c r="F101" s="6"/>
      <c r="G101" s="6"/>
      <c r="H101" s="6"/>
      <c r="I101" s="6"/>
      <c r="J101" s="58">
        <f>SUM(J$96:J100)/$F$94</f>
        <v>58.454560067044568</v>
      </c>
    </row>
    <row r="102" spans="1:10" hidden="1" outlineLevel="1" x14ac:dyDescent="0.25">
      <c r="A102" s="174" t="s">
        <v>21</v>
      </c>
      <c r="B102" s="8" t="s">
        <v>95</v>
      </c>
      <c r="C102" s="21">
        <f t="shared" si="40"/>
        <v>207.3</v>
      </c>
      <c r="D102" s="219"/>
      <c r="E102" s="6"/>
      <c r="F102" s="6"/>
      <c r="G102" s="6"/>
      <c r="H102" s="6"/>
      <c r="I102" s="6"/>
      <c r="J102" s="58">
        <f>SUM(J$96:J101)/$F$94</f>
        <v>58.736540578704215</v>
      </c>
    </row>
    <row r="103" spans="1:10" hidden="1" outlineLevel="1" x14ac:dyDescent="0.25">
      <c r="A103" s="174" t="s">
        <v>21</v>
      </c>
      <c r="B103" s="8" t="s">
        <v>95</v>
      </c>
      <c r="C103" s="21">
        <f t="shared" si="40"/>
        <v>207.3</v>
      </c>
      <c r="D103" s="219"/>
      <c r="E103" s="6"/>
      <c r="F103" s="6"/>
      <c r="G103" s="6"/>
      <c r="H103" s="6"/>
      <c r="I103" s="6"/>
      <c r="J103" s="58">
        <f>SUM(J$96:J102)/$F$94</f>
        <v>59.019881343676253</v>
      </c>
    </row>
    <row r="104" spans="1:10" hidden="1" outlineLevel="1" x14ac:dyDescent="0.25">
      <c r="A104" s="174" t="s">
        <v>21</v>
      </c>
      <c r="B104" s="8" t="s">
        <v>95</v>
      </c>
      <c r="C104" s="21">
        <f t="shared" si="40"/>
        <v>207.3</v>
      </c>
      <c r="D104" s="219"/>
      <c r="E104" s="6"/>
      <c r="F104" s="6"/>
      <c r="G104" s="6"/>
      <c r="H104" s="6"/>
      <c r="I104" s="6"/>
      <c r="J104" s="58">
        <f>SUM(J$96:J103)/$F$94</f>
        <v>59.304588923722932</v>
      </c>
    </row>
    <row r="105" spans="1:10" hidden="1" outlineLevel="1" x14ac:dyDescent="0.25">
      <c r="A105" s="174" t="s">
        <v>21</v>
      </c>
      <c r="B105" s="8" t="s">
        <v>95</v>
      </c>
      <c r="C105" s="21">
        <f t="shared" si="40"/>
        <v>207.3</v>
      </c>
      <c r="D105" s="219"/>
      <c r="E105" s="6"/>
      <c r="F105" s="6"/>
      <c r="G105" s="6"/>
      <c r="H105" s="6"/>
      <c r="I105" s="6"/>
      <c r="J105" s="58">
        <f>SUM(J$96:J104)/$F$94</f>
        <v>59.590669912259948</v>
      </c>
    </row>
    <row r="106" spans="1:10" hidden="1" outlineLevel="1" x14ac:dyDescent="0.25">
      <c r="A106" s="174" t="s">
        <v>21</v>
      </c>
      <c r="B106" s="8" t="s">
        <v>95</v>
      </c>
      <c r="C106" s="21">
        <f t="shared" si="40"/>
        <v>207.3</v>
      </c>
      <c r="D106" s="219"/>
      <c r="E106" s="6"/>
      <c r="F106" s="6"/>
      <c r="G106" s="6"/>
      <c r="H106" s="6"/>
      <c r="I106" s="6"/>
      <c r="J106" s="58">
        <f>SUM(J$96:J105)/$F$94</f>
        <v>59.878130934509159</v>
      </c>
    </row>
    <row r="107" spans="1:10" hidden="1" outlineLevel="1" x14ac:dyDescent="0.25">
      <c r="A107" s="174" t="s">
        <v>21</v>
      </c>
      <c r="B107" s="8" t="s">
        <v>95</v>
      </c>
      <c r="C107" s="21">
        <f t="shared" si="40"/>
        <v>207.3</v>
      </c>
      <c r="D107" s="219"/>
      <c r="E107" s="6"/>
      <c r="F107" s="6"/>
      <c r="G107" s="6"/>
      <c r="H107" s="6"/>
      <c r="I107" s="6"/>
      <c r="J107" s="58">
        <f>SUM(J$96:J106)/$F$94</f>
        <v>60.166978647651987</v>
      </c>
    </row>
    <row r="108" spans="1:10" hidden="1" outlineLevel="1" x14ac:dyDescent="0.25">
      <c r="A108" s="174" t="s">
        <v>21</v>
      </c>
      <c r="B108" s="8" t="s">
        <v>95</v>
      </c>
      <c r="C108" s="21">
        <f t="shared" si="40"/>
        <v>207.3</v>
      </c>
      <c r="D108" s="219"/>
      <c r="E108" s="6"/>
      <c r="F108" s="6"/>
      <c r="G108" s="6"/>
      <c r="H108" s="6"/>
      <c r="I108" s="6"/>
      <c r="J108" s="58">
        <f>SUM(J$96:J107)/$F$94</f>
        <v>60.457219740983646</v>
      </c>
    </row>
    <row r="109" spans="1:10" hidden="1" outlineLevel="1" x14ac:dyDescent="0.25">
      <c r="A109" s="174" t="s">
        <v>21</v>
      </c>
      <c r="B109" s="8" t="s">
        <v>95</v>
      </c>
      <c r="C109" s="21">
        <f t="shared" si="40"/>
        <v>207.3</v>
      </c>
      <c r="D109" s="219"/>
      <c r="E109" s="6"/>
      <c r="F109" s="6"/>
      <c r="G109" s="6"/>
      <c r="H109" s="6"/>
      <c r="I109" s="6"/>
      <c r="J109" s="58">
        <f>SUM(J$96:J108)/$F$94</f>
        <v>60.748860936067985</v>
      </c>
    </row>
    <row r="110" spans="1:10" hidden="1" outlineLevel="1" x14ac:dyDescent="0.25">
      <c r="A110" s="174" t="s">
        <v>21</v>
      </c>
      <c r="B110" s="8" t="s">
        <v>95</v>
      </c>
      <c r="C110" s="21">
        <f t="shared" si="40"/>
        <v>207.3</v>
      </c>
      <c r="D110" s="219"/>
      <c r="E110" s="6"/>
      <c r="F110" s="6"/>
      <c r="G110" s="6"/>
      <c r="H110" s="6"/>
      <c r="I110" s="6"/>
      <c r="J110" s="58">
        <f>SUM(J$96:J109)/$F$94</f>
        <v>61.041908986893205</v>
      </c>
    </row>
    <row r="111" spans="1:10" hidden="1" outlineLevel="1" x14ac:dyDescent="0.25">
      <c r="A111" s="174" t="s">
        <v>21</v>
      </c>
      <c r="B111" s="8" t="s">
        <v>95</v>
      </c>
      <c r="C111" s="21">
        <f t="shared" si="40"/>
        <v>207.3</v>
      </c>
      <c r="D111" s="219"/>
      <c r="E111" s="6"/>
      <c r="F111" s="6"/>
      <c r="G111" s="6"/>
      <c r="H111" s="6"/>
      <c r="I111" s="6"/>
      <c r="J111" s="58">
        <f>SUM(J$96:J110)/$F$94</f>
        <v>61.336370680028239</v>
      </c>
    </row>
    <row r="112" spans="1:10" hidden="1" outlineLevel="1" x14ac:dyDescent="0.25">
      <c r="A112" s="174" t="s">
        <v>21</v>
      </c>
      <c r="B112" s="8" t="s">
        <v>95</v>
      </c>
      <c r="C112" s="21">
        <f t="shared" si="40"/>
        <v>207.3</v>
      </c>
      <c r="D112" s="219"/>
      <c r="E112" s="6"/>
      <c r="F112" s="6"/>
      <c r="G112" s="6"/>
      <c r="H112" s="6"/>
      <c r="I112" s="6"/>
      <c r="J112" s="58">
        <f>SUM(J$96:J111)/$F$94</f>
        <v>61.632252834779948</v>
      </c>
    </row>
    <row r="113" spans="1:10" hidden="1" outlineLevel="1" x14ac:dyDescent="0.25">
      <c r="A113" s="174" t="s">
        <v>21</v>
      </c>
      <c r="B113" s="8" t="s">
        <v>95</v>
      </c>
      <c r="C113" s="21">
        <f t="shared" si="40"/>
        <v>207.3</v>
      </c>
      <c r="D113" s="219"/>
      <c r="E113" s="6"/>
      <c r="F113" s="6"/>
      <c r="G113" s="6"/>
      <c r="H113" s="6"/>
      <c r="I113" s="6"/>
      <c r="J113" s="58">
        <f>SUM(J$96:J112)/$F$94</f>
        <v>61.929562303350998</v>
      </c>
    </row>
    <row r="114" spans="1:10" hidden="1" outlineLevel="1" x14ac:dyDescent="0.25">
      <c r="A114" s="174" t="s">
        <v>21</v>
      </c>
      <c r="B114" s="8" t="s">
        <v>95</v>
      </c>
      <c r="C114" s="21">
        <f t="shared" si="40"/>
        <v>207.3</v>
      </c>
      <c r="D114" s="219"/>
      <c r="E114" s="6"/>
      <c r="F114" s="6"/>
      <c r="G114" s="6"/>
      <c r="H114" s="6"/>
      <c r="I114" s="6"/>
      <c r="J114" s="58">
        <f>SUM(J$96:J113)/$F$94</f>
        <v>62.228305970998612</v>
      </c>
    </row>
    <row r="115" spans="1:10" hidden="1" outlineLevel="1" x14ac:dyDescent="0.25">
      <c r="A115" s="174" t="s">
        <v>21</v>
      </c>
      <c r="B115" s="8" t="s">
        <v>95</v>
      </c>
      <c r="C115" s="21">
        <f t="shared" si="40"/>
        <v>207.3</v>
      </c>
      <c r="D115" s="219"/>
      <c r="E115" s="6"/>
      <c r="F115" s="6"/>
      <c r="G115" s="6"/>
      <c r="H115" s="6"/>
      <c r="I115" s="6"/>
      <c r="J115" s="58">
        <f>SUM(J$96:J114)/$F$94</f>
        <v>62.528490756193975</v>
      </c>
    </row>
    <row r="116" spans="1:10" hidden="1" outlineLevel="1" x14ac:dyDescent="0.25">
      <c r="A116" s="174" t="s">
        <v>21</v>
      </c>
      <c r="B116" s="8" t="s">
        <v>95</v>
      </c>
      <c r="C116" s="21">
        <f t="shared" si="40"/>
        <v>207.3</v>
      </c>
      <c r="D116" s="219"/>
      <c r="E116" s="6"/>
      <c r="F116" s="6"/>
      <c r="G116" s="6"/>
      <c r="H116" s="6"/>
      <c r="I116" s="6"/>
      <c r="J116" s="58">
        <f>SUM(J$96:J115)/$F$94</f>
        <v>62.830123610782472</v>
      </c>
    </row>
    <row r="117" spans="1:10" hidden="1" outlineLevel="1" x14ac:dyDescent="0.25">
      <c r="A117" s="174" t="s">
        <v>21</v>
      </c>
      <c r="B117" s="8" t="s">
        <v>95</v>
      </c>
      <c r="C117" s="21">
        <f t="shared" si="40"/>
        <v>207.3</v>
      </c>
      <c r="D117" s="219"/>
      <c r="E117" s="6"/>
      <c r="F117" s="6"/>
      <c r="G117" s="6"/>
      <c r="H117" s="6"/>
      <c r="I117" s="6"/>
      <c r="J117" s="58">
        <f>SUM(J$96:J116)/$F$94</f>
        <v>63.133211520144656</v>
      </c>
    </row>
    <row r="118" spans="1:10" hidden="1" outlineLevel="1" x14ac:dyDescent="0.25">
      <c r="A118" s="174" t="s">
        <v>21</v>
      </c>
      <c r="B118" s="8" t="s">
        <v>95</v>
      </c>
      <c r="C118" s="21">
        <f t="shared" si="40"/>
        <v>207.3</v>
      </c>
      <c r="D118" s="219"/>
      <c r="E118" s="6"/>
      <c r="F118" s="6"/>
      <c r="G118" s="6"/>
      <c r="H118" s="6"/>
      <c r="I118" s="6"/>
      <c r="J118" s="58">
        <f>SUM(J$96:J117)/$F$94</f>
        <v>63.437761503358089</v>
      </c>
    </row>
    <row r="119" spans="1:10" hidden="1" outlineLevel="1" x14ac:dyDescent="0.25">
      <c r="A119" s="174" t="s">
        <v>21</v>
      </c>
      <c r="B119" s="8" t="s">
        <v>95</v>
      </c>
      <c r="C119" s="21">
        <f t="shared" si="40"/>
        <v>207.3</v>
      </c>
      <c r="D119" s="219"/>
      <c r="E119" s="6"/>
      <c r="F119" s="6"/>
      <c r="G119" s="6"/>
      <c r="H119" s="6"/>
      <c r="I119" s="6"/>
      <c r="J119" s="58">
        <f>SUM(J$96:J118)/$F$94</f>
        <v>63.74378061335981</v>
      </c>
    </row>
    <row r="120" spans="1:10" hidden="1" outlineLevel="1" x14ac:dyDescent="0.25">
      <c r="A120" s="174" t="s">
        <v>21</v>
      </c>
      <c r="B120" s="8" t="s">
        <v>95</v>
      </c>
      <c r="C120" s="21">
        <f t="shared" si="40"/>
        <v>207.3</v>
      </c>
      <c r="D120" s="219"/>
      <c r="E120" s="6"/>
      <c r="F120" s="6"/>
      <c r="G120" s="6"/>
      <c r="H120" s="6"/>
      <c r="I120" s="6"/>
      <c r="J120" s="58">
        <f>SUM(J$96:J119)/$F$94</f>
        <v>64.051275937109736</v>
      </c>
    </row>
    <row r="121" spans="1:10" hidden="1" outlineLevel="1" x14ac:dyDescent="0.25">
      <c r="A121" s="174"/>
      <c r="B121" s="8" t="s">
        <v>95</v>
      </c>
      <c r="C121" s="21">
        <f>$J$94</f>
        <v>207.3</v>
      </c>
      <c r="E121" s="6"/>
      <c r="F121" s="6"/>
      <c r="G121" s="6"/>
      <c r="H121" s="6"/>
      <c r="I121" s="6"/>
      <c r="J121" s="58">
        <f>SUM(J$96:J120)/$F$94</f>
        <v>64.360254595754753</v>
      </c>
    </row>
    <row r="122" spans="1:10" collapsed="1" x14ac:dyDescent="0.25"/>
    <row r="123" spans="1:10" ht="18.75" x14ac:dyDescent="0.3">
      <c r="A123" s="339"/>
      <c r="B123" s="339"/>
      <c r="C123" s="339"/>
      <c r="D123" s="339"/>
      <c r="E123" s="175" t="s">
        <v>54</v>
      </c>
      <c r="F123" s="50">
        <f>J123-H123</f>
        <v>207.3</v>
      </c>
      <c r="G123" s="171" t="s">
        <v>97</v>
      </c>
      <c r="H123" s="38">
        <f>H94</f>
        <v>0</v>
      </c>
      <c r="I123" s="171" t="s">
        <v>98</v>
      </c>
      <c r="J123" s="59">
        <f>J94</f>
        <v>207.3</v>
      </c>
    </row>
    <row r="124" spans="1:10" x14ac:dyDescent="0.25">
      <c r="A124" s="174"/>
      <c r="B124" s="174" t="s">
        <v>7</v>
      </c>
      <c r="C124" s="174" t="s">
        <v>47</v>
      </c>
      <c r="D124" s="174" t="s">
        <v>24</v>
      </c>
      <c r="E124" s="174" t="s">
        <v>49</v>
      </c>
      <c r="F124" s="174" t="s">
        <v>50</v>
      </c>
      <c r="G124" s="174" t="s">
        <v>50</v>
      </c>
      <c r="H124" s="174" t="s">
        <v>51</v>
      </c>
      <c r="I124" s="174" t="s">
        <v>52</v>
      </c>
      <c r="J124" s="16" t="s">
        <v>53</v>
      </c>
    </row>
    <row r="125" spans="1:10" x14ac:dyDescent="0.25">
      <c r="A125" s="174"/>
      <c r="B125" s="8" t="s">
        <v>96</v>
      </c>
      <c r="C125" s="12">
        <f>$H123</f>
        <v>0</v>
      </c>
      <c r="D125" s="12"/>
      <c r="E125" s="327">
        <f>IF(C126=C125,(C126-C125)/2, C126-C125)</f>
        <v>39.1</v>
      </c>
      <c r="F125" s="327">
        <f t="shared" ref="F125" si="41">E125+D125</f>
        <v>39.1</v>
      </c>
      <c r="G125" s="327">
        <f>IF(C126&gt;=J123,D126,0)</f>
        <v>0</v>
      </c>
      <c r="H125" s="13">
        <f>(G125+F125)/2</f>
        <v>19.55</v>
      </c>
      <c r="I125" s="13">
        <f>E125</f>
        <v>39.1</v>
      </c>
      <c r="J125" s="17">
        <f>H125*I125</f>
        <v>764.40500000000009</v>
      </c>
    </row>
    <row r="126" spans="1:10" x14ac:dyDescent="0.25">
      <c r="A126" s="174" t="s">
        <v>99</v>
      </c>
      <c r="B126" s="221" t="s">
        <v>318</v>
      </c>
      <c r="C126" s="222">
        <v>39.1</v>
      </c>
      <c r="D126" s="222">
        <v>0</v>
      </c>
      <c r="E126" s="24">
        <f t="shared" ref="E126:E128" si="42">IF(C127=0,"",(C127-C126)/2)</f>
        <v>14.95</v>
      </c>
      <c r="F126" s="24">
        <f>E126+D126</f>
        <v>14.95</v>
      </c>
      <c r="G126" s="24">
        <f>E126+D127</f>
        <v>14.95</v>
      </c>
      <c r="H126" s="24">
        <f>((G126+F126)/2)/2</f>
        <v>7.4749999999999996</v>
      </c>
      <c r="I126" s="24">
        <f>E126*2</f>
        <v>29.9</v>
      </c>
      <c r="J126" s="25">
        <f>H126*I126</f>
        <v>223.50249999999997</v>
      </c>
    </row>
    <row r="127" spans="1:10" x14ac:dyDescent="0.25">
      <c r="A127" s="174" t="s">
        <v>99</v>
      </c>
      <c r="B127" s="221" t="s">
        <v>268</v>
      </c>
      <c r="C127" s="222">
        <v>69</v>
      </c>
      <c r="D127" s="222">
        <v>0</v>
      </c>
      <c r="E127" s="24">
        <f t="shared" si="42"/>
        <v>53.5</v>
      </c>
      <c r="F127" s="24">
        <f>E127+D127</f>
        <v>53.5</v>
      </c>
      <c r="G127" s="24">
        <f t="shared" ref="G127:G128" si="43">E127+D128</f>
        <v>53.5</v>
      </c>
      <c r="H127" s="24">
        <f t="shared" ref="H127:H128" si="44">((G127+F127)/2)/2</f>
        <v>26.75</v>
      </c>
      <c r="I127" s="24">
        <f t="shared" ref="I127:I128" si="45">E127*2</f>
        <v>107</v>
      </c>
      <c r="J127" s="25">
        <f t="shared" ref="J127:J129" si="46">H127*I127</f>
        <v>2862.25</v>
      </c>
    </row>
    <row r="128" spans="1:10" x14ac:dyDescent="0.25">
      <c r="A128" s="174" t="s">
        <v>99</v>
      </c>
      <c r="B128" s="221" t="s">
        <v>162</v>
      </c>
      <c r="C128" s="222">
        <v>176</v>
      </c>
      <c r="D128" s="222">
        <v>0</v>
      </c>
      <c r="E128" s="24">
        <f t="shared" si="42"/>
        <v>15</v>
      </c>
      <c r="F128" s="24">
        <f>E128+D128</f>
        <v>15</v>
      </c>
      <c r="G128" s="24">
        <f t="shared" si="43"/>
        <v>15</v>
      </c>
      <c r="H128" s="24">
        <f t="shared" si="44"/>
        <v>7.5</v>
      </c>
      <c r="I128" s="24">
        <f t="shared" si="45"/>
        <v>30</v>
      </c>
      <c r="J128" s="25">
        <f t="shared" si="46"/>
        <v>225</v>
      </c>
    </row>
    <row r="129" spans="1:10" x14ac:dyDescent="0.25">
      <c r="A129" s="174" t="s">
        <v>99</v>
      </c>
      <c r="B129" s="221" t="s">
        <v>319</v>
      </c>
      <c r="C129" s="222">
        <v>206</v>
      </c>
      <c r="D129" s="222">
        <v>0</v>
      </c>
      <c r="E129" s="13">
        <f t="shared" ref="E129" si="47">IF(C130=C129,(C130-C129)/2,C130-C129)</f>
        <v>1.3000000000000114</v>
      </c>
      <c r="F129" s="13">
        <f t="shared" ref="F129" si="48">E129+D129</f>
        <v>1.3000000000000114</v>
      </c>
      <c r="G129" s="13"/>
      <c r="H129" s="13">
        <f t="shared" ref="H129" si="49">(G129+F129)/2</f>
        <v>0.65000000000000568</v>
      </c>
      <c r="I129" s="13">
        <f t="shared" ref="I129" si="50">E129</f>
        <v>1.3000000000000114</v>
      </c>
      <c r="J129" s="17">
        <f t="shared" si="46"/>
        <v>0.84500000000001474</v>
      </c>
    </row>
    <row r="130" spans="1:10" x14ac:dyDescent="0.25">
      <c r="A130" s="174" t="s">
        <v>99</v>
      </c>
      <c r="B130" s="8" t="s">
        <v>95</v>
      </c>
      <c r="C130" s="21">
        <f t="shared" ref="C130:C149" si="51">$J$123</f>
        <v>207.3</v>
      </c>
      <c r="D130" s="221"/>
      <c r="E130" s="6"/>
      <c r="F130" s="6"/>
      <c r="G130" s="6"/>
      <c r="H130" s="6"/>
      <c r="I130" s="6"/>
      <c r="J130" s="58">
        <f>SUM(J$125:J129)/$F$123</f>
        <v>19.662337192474673</v>
      </c>
    </row>
    <row r="131" spans="1:10" hidden="1" outlineLevel="1" x14ac:dyDescent="0.25">
      <c r="A131" s="174" t="s">
        <v>99</v>
      </c>
      <c r="B131" s="8" t="s">
        <v>95</v>
      </c>
      <c r="C131" s="21">
        <f t="shared" si="51"/>
        <v>207.3</v>
      </c>
      <c r="D131" s="221"/>
      <c r="E131" s="6"/>
      <c r="F131" s="6"/>
      <c r="G131" s="6"/>
      <c r="H131" s="6"/>
      <c r="I131" s="6"/>
      <c r="J131" s="58">
        <f>SUM(J$125:J130)/$F$123</f>
        <v>19.757186865376145</v>
      </c>
    </row>
    <row r="132" spans="1:10" hidden="1" outlineLevel="1" x14ac:dyDescent="0.25">
      <c r="A132" s="174" t="s">
        <v>99</v>
      </c>
      <c r="B132" s="8" t="s">
        <v>95</v>
      </c>
      <c r="C132" s="21">
        <f t="shared" si="51"/>
        <v>207.3</v>
      </c>
      <c r="D132" s="221"/>
      <c r="E132" s="6"/>
      <c r="F132" s="6"/>
      <c r="G132" s="6"/>
      <c r="H132" s="6"/>
      <c r="I132" s="6"/>
      <c r="J132" s="58">
        <f>SUM(J$125:J131)/$F$123</f>
        <v>19.852494086144961</v>
      </c>
    </row>
    <row r="133" spans="1:10" hidden="1" outlineLevel="1" x14ac:dyDescent="0.25">
      <c r="A133" s="174" t="s">
        <v>99</v>
      </c>
      <c r="B133" s="8" t="s">
        <v>95</v>
      </c>
      <c r="C133" s="21">
        <f t="shared" si="51"/>
        <v>207.3</v>
      </c>
      <c r="D133" s="221"/>
      <c r="E133" s="6"/>
      <c r="F133" s="6"/>
      <c r="G133" s="6"/>
      <c r="H133" s="6"/>
      <c r="I133" s="6"/>
      <c r="J133" s="58">
        <f>SUM(J$125:J132)/$F$123</f>
        <v>19.948261061958494</v>
      </c>
    </row>
    <row r="134" spans="1:10" hidden="1" outlineLevel="1" x14ac:dyDescent="0.25">
      <c r="A134" s="174" t="s">
        <v>99</v>
      </c>
      <c r="B134" s="8" t="s">
        <v>95</v>
      </c>
      <c r="C134" s="21">
        <f t="shared" si="51"/>
        <v>207.3</v>
      </c>
      <c r="D134" s="221"/>
      <c r="E134" s="6"/>
      <c r="F134" s="6"/>
      <c r="G134" s="6"/>
      <c r="H134" s="6"/>
      <c r="I134" s="6"/>
      <c r="J134" s="58">
        <f>SUM(J$125:J133)/$F$123</f>
        <v>20.044490010641365</v>
      </c>
    </row>
    <row r="135" spans="1:10" hidden="1" outlineLevel="1" x14ac:dyDescent="0.25">
      <c r="A135" s="174" t="s">
        <v>99</v>
      </c>
      <c r="B135" s="8" t="s">
        <v>95</v>
      </c>
      <c r="C135" s="21">
        <f t="shared" si="51"/>
        <v>207.3</v>
      </c>
      <c r="D135" s="221"/>
      <c r="E135" s="6"/>
      <c r="F135" s="6"/>
      <c r="G135" s="6"/>
      <c r="H135" s="6"/>
      <c r="I135" s="6"/>
      <c r="J135" s="58">
        <f>SUM(J$125:J134)/$F$123</f>
        <v>20.141183160716814</v>
      </c>
    </row>
    <row r="136" spans="1:10" hidden="1" outlineLevel="1" x14ac:dyDescent="0.25">
      <c r="A136" s="174" t="s">
        <v>99</v>
      </c>
      <c r="B136" s="8" t="s">
        <v>95</v>
      </c>
      <c r="C136" s="21">
        <f t="shared" si="51"/>
        <v>207.3</v>
      </c>
      <c r="D136" s="221"/>
      <c r="E136" s="6"/>
      <c r="F136" s="6"/>
      <c r="G136" s="6"/>
      <c r="H136" s="6"/>
      <c r="I136" s="6"/>
      <c r="J136" s="58">
        <f>SUM(J$125:J135)/$F$123</f>
        <v>20.238342751458333</v>
      </c>
    </row>
    <row r="137" spans="1:10" hidden="1" outlineLevel="1" x14ac:dyDescent="0.25">
      <c r="A137" s="174" t="s">
        <v>99</v>
      </c>
      <c r="B137" s="8" t="s">
        <v>95</v>
      </c>
      <c r="C137" s="21">
        <f t="shared" si="51"/>
        <v>207.3</v>
      </c>
      <c r="D137" s="221"/>
      <c r="E137" s="6"/>
      <c r="F137" s="6"/>
      <c r="G137" s="6"/>
      <c r="H137" s="6"/>
      <c r="I137" s="6"/>
      <c r="J137" s="58">
        <f>SUM(J$125:J136)/$F$123</f>
        <v>20.33597103294149</v>
      </c>
    </row>
    <row r="138" spans="1:10" hidden="1" outlineLevel="1" x14ac:dyDescent="0.25">
      <c r="A138" s="174" t="s">
        <v>99</v>
      </c>
      <c r="B138" s="8" t="s">
        <v>95</v>
      </c>
      <c r="C138" s="21">
        <f t="shared" si="51"/>
        <v>207.3</v>
      </c>
      <c r="D138" s="221"/>
      <c r="E138" s="6"/>
      <c r="F138" s="6"/>
      <c r="G138" s="6"/>
      <c r="H138" s="6"/>
      <c r="I138" s="6"/>
      <c r="J138" s="58">
        <f>SUM(J$125:J137)/$F$123</f>
        <v>20.434070266096057</v>
      </c>
    </row>
    <row r="139" spans="1:10" hidden="1" outlineLevel="1" x14ac:dyDescent="0.25">
      <c r="A139" s="174" t="s">
        <v>99</v>
      </c>
      <c r="B139" s="8" t="s">
        <v>95</v>
      </c>
      <c r="C139" s="21">
        <f t="shared" si="51"/>
        <v>207.3</v>
      </c>
      <c r="D139" s="221"/>
      <c r="E139" s="6"/>
      <c r="F139" s="6"/>
      <c r="G139" s="6"/>
      <c r="H139" s="6"/>
      <c r="I139" s="6"/>
      <c r="J139" s="58">
        <f>SUM(J$125:J138)/$F$123</f>
        <v>20.532642722758361</v>
      </c>
    </row>
    <row r="140" spans="1:10" hidden="1" outlineLevel="1" x14ac:dyDescent="0.25">
      <c r="A140" s="174" t="s">
        <v>99</v>
      </c>
      <c r="B140" s="8" t="s">
        <v>95</v>
      </c>
      <c r="C140" s="21">
        <f t="shared" si="51"/>
        <v>207.3</v>
      </c>
      <c r="D140" s="221"/>
      <c r="E140" s="6"/>
      <c r="F140" s="6"/>
      <c r="G140" s="6"/>
      <c r="H140" s="6"/>
      <c r="I140" s="6"/>
      <c r="J140" s="58">
        <f>SUM(J$125:J139)/$F$123</f>
        <v>20.63169068572391</v>
      </c>
    </row>
    <row r="141" spans="1:10" hidden="1" outlineLevel="1" x14ac:dyDescent="0.25">
      <c r="A141" s="174" t="s">
        <v>99</v>
      </c>
      <c r="B141" s="8" t="s">
        <v>95</v>
      </c>
      <c r="C141" s="21">
        <f t="shared" si="51"/>
        <v>207.3</v>
      </c>
      <c r="D141" s="221"/>
      <c r="E141" s="6"/>
      <c r="F141" s="6"/>
      <c r="G141" s="6"/>
      <c r="H141" s="6"/>
      <c r="I141" s="6"/>
      <c r="J141" s="58">
        <f>SUM(J$125:J140)/$F$123</f>
        <v>20.731216448800243</v>
      </c>
    </row>
    <row r="142" spans="1:10" hidden="1" outlineLevel="1" x14ac:dyDescent="0.25">
      <c r="A142" s="174" t="s">
        <v>99</v>
      </c>
      <c r="B142" s="8" t="s">
        <v>95</v>
      </c>
      <c r="C142" s="21">
        <f t="shared" si="51"/>
        <v>207.3</v>
      </c>
      <c r="D142" s="221"/>
      <c r="E142" s="6"/>
      <c r="F142" s="6"/>
      <c r="G142" s="6"/>
      <c r="H142" s="6"/>
      <c r="I142" s="6"/>
      <c r="J142" s="58">
        <f>SUM(J$125:J141)/$F$123</f>
        <v>20.83122231686006</v>
      </c>
    </row>
    <row r="143" spans="1:10" hidden="1" outlineLevel="1" x14ac:dyDescent="0.25">
      <c r="A143" s="174" t="s">
        <v>99</v>
      </c>
      <c r="B143" s="8" t="s">
        <v>95</v>
      </c>
      <c r="C143" s="21">
        <f t="shared" si="51"/>
        <v>207.3</v>
      </c>
      <c r="D143" s="221"/>
      <c r="E143" s="6"/>
      <c r="F143" s="6"/>
      <c r="G143" s="6"/>
      <c r="H143" s="6"/>
      <c r="I143" s="6"/>
      <c r="J143" s="58">
        <f>SUM(J$125:J142)/$F$123</f>
        <v>20.931710605894601</v>
      </c>
    </row>
    <row r="144" spans="1:10" hidden="1" outlineLevel="1" x14ac:dyDescent="0.25">
      <c r="A144" s="174" t="s">
        <v>99</v>
      </c>
      <c r="B144" s="8" t="s">
        <v>95</v>
      </c>
      <c r="C144" s="21">
        <f t="shared" si="51"/>
        <v>207.3</v>
      </c>
      <c r="D144" s="221"/>
      <c r="E144" s="6"/>
      <c r="F144" s="6"/>
      <c r="G144" s="6"/>
      <c r="H144" s="6"/>
      <c r="I144" s="6"/>
      <c r="J144" s="58">
        <f>SUM(J$125:J143)/$F$123</f>
        <v>21.032683643067269</v>
      </c>
    </row>
    <row r="145" spans="1:10" hidden="1" outlineLevel="1" x14ac:dyDescent="0.25">
      <c r="A145" s="174" t="s">
        <v>99</v>
      </c>
      <c r="B145" s="8" t="s">
        <v>95</v>
      </c>
      <c r="C145" s="21">
        <f t="shared" si="51"/>
        <v>207.3</v>
      </c>
      <c r="D145" s="221"/>
      <c r="E145" s="6"/>
      <c r="F145" s="6"/>
      <c r="G145" s="6"/>
      <c r="H145" s="6"/>
      <c r="I145" s="6"/>
      <c r="J145" s="58">
        <f>SUM(J$125:J144)/$F$123</f>
        <v>21.134143766767551</v>
      </c>
    </row>
    <row r="146" spans="1:10" hidden="1" outlineLevel="1" x14ac:dyDescent="0.25">
      <c r="A146" s="174" t="s">
        <v>99</v>
      </c>
      <c r="B146" s="8" t="s">
        <v>95</v>
      </c>
      <c r="C146" s="21">
        <f t="shared" si="51"/>
        <v>207.3</v>
      </c>
      <c r="D146" s="221"/>
      <c r="E146" s="6"/>
      <c r="F146" s="6"/>
      <c r="G146" s="6"/>
      <c r="H146" s="6"/>
      <c r="I146" s="6"/>
      <c r="J146" s="58">
        <f>SUM(J$125:J145)/$F$123</f>
        <v>21.236093326665127</v>
      </c>
    </row>
    <row r="147" spans="1:10" hidden="1" outlineLevel="1" x14ac:dyDescent="0.25">
      <c r="A147" s="174" t="s">
        <v>99</v>
      </c>
      <c r="B147" s="8" t="s">
        <v>95</v>
      </c>
      <c r="C147" s="21">
        <f t="shared" si="51"/>
        <v>207.3</v>
      </c>
      <c r="D147" s="221"/>
      <c r="E147" s="6"/>
      <c r="F147" s="6"/>
      <c r="G147" s="6"/>
      <c r="H147" s="6"/>
      <c r="I147" s="6"/>
      <c r="J147" s="58">
        <f>SUM(J$125:J146)/$F$123</f>
        <v>21.338534683764333</v>
      </c>
    </row>
    <row r="148" spans="1:10" hidden="1" outlineLevel="1" x14ac:dyDescent="0.25">
      <c r="A148" s="174" t="s">
        <v>99</v>
      </c>
      <c r="B148" s="8" t="s">
        <v>95</v>
      </c>
      <c r="C148" s="21">
        <f t="shared" si="51"/>
        <v>207.3</v>
      </c>
      <c r="D148" s="221"/>
      <c r="E148" s="6"/>
      <c r="F148" s="6"/>
      <c r="G148" s="6"/>
      <c r="H148" s="6"/>
      <c r="I148" s="6"/>
      <c r="J148" s="58">
        <f>SUM(J$125:J147)/$F$123</f>
        <v>21.441470210458807</v>
      </c>
    </row>
    <row r="149" spans="1:10" hidden="1" outlineLevel="1" x14ac:dyDescent="0.25">
      <c r="A149" s="174" t="s">
        <v>99</v>
      </c>
      <c r="B149" s="8" t="s">
        <v>95</v>
      </c>
      <c r="C149" s="21">
        <f t="shared" si="51"/>
        <v>207.3</v>
      </c>
      <c r="D149" s="221"/>
      <c r="E149" s="6"/>
      <c r="F149" s="6"/>
      <c r="G149" s="6"/>
      <c r="H149" s="6"/>
      <c r="I149" s="6"/>
      <c r="J149" s="58">
        <f>SUM(J$125:J148)/$F$123</f>
        <v>21.544902290586439</v>
      </c>
    </row>
    <row r="150" spans="1:10" hidden="1" outlineLevel="1" x14ac:dyDescent="0.25">
      <c r="A150" s="174"/>
      <c r="B150" s="8" t="s">
        <v>95</v>
      </c>
      <c r="C150" s="21">
        <f>$J$123</f>
        <v>207.3</v>
      </c>
      <c r="E150" s="6"/>
      <c r="F150" s="6"/>
      <c r="G150" s="6"/>
      <c r="H150" s="6"/>
      <c r="I150" s="6"/>
      <c r="J150" s="58">
        <f>SUM(J$125:J149)/$F$123</f>
        <v>21.648833319484591</v>
      </c>
    </row>
    <row r="151" spans="1:10" collapsed="1" x14ac:dyDescent="0.25"/>
    <row r="152" spans="1:10" ht="18.75" x14ac:dyDescent="0.3">
      <c r="A152" s="339"/>
      <c r="B152" s="339"/>
      <c r="C152" s="339"/>
      <c r="D152" s="339"/>
      <c r="E152" s="175" t="s">
        <v>54</v>
      </c>
      <c r="F152" s="173">
        <f>J152-H152</f>
        <v>207.3</v>
      </c>
      <c r="G152" s="171" t="s">
        <v>97</v>
      </c>
      <c r="H152" s="38">
        <f>H123</f>
        <v>0</v>
      </c>
      <c r="I152" s="171" t="s">
        <v>98</v>
      </c>
      <c r="J152" s="59">
        <f>J123</f>
        <v>207.3</v>
      </c>
    </row>
    <row r="153" spans="1:10" x14ac:dyDescent="0.25">
      <c r="A153" s="174"/>
      <c r="B153" s="174" t="s">
        <v>7</v>
      </c>
      <c r="C153" s="174" t="s">
        <v>47</v>
      </c>
      <c r="D153" s="174" t="s">
        <v>24</v>
      </c>
      <c r="E153" s="174" t="s">
        <v>49</v>
      </c>
      <c r="F153" s="174" t="s">
        <v>50</v>
      </c>
      <c r="G153" s="174" t="s">
        <v>50</v>
      </c>
      <c r="H153" s="174" t="s">
        <v>51</v>
      </c>
      <c r="I153" s="174" t="s">
        <v>52</v>
      </c>
      <c r="J153" s="16" t="s">
        <v>53</v>
      </c>
    </row>
    <row r="154" spans="1:10" x14ac:dyDescent="0.25">
      <c r="A154" s="174"/>
      <c r="B154" s="8" t="s">
        <v>96</v>
      </c>
      <c r="C154" s="12">
        <f>$H152</f>
        <v>0</v>
      </c>
      <c r="D154" s="12"/>
      <c r="E154" s="327">
        <f>IF(C155=C154,(C155-C154)/2, C155-C154)</f>
        <v>69</v>
      </c>
      <c r="F154" s="327">
        <f t="shared" ref="F154" si="52">E154+D154</f>
        <v>69</v>
      </c>
      <c r="G154" s="327">
        <f>IF(C155&gt;=J152,D155,0)</f>
        <v>0</v>
      </c>
      <c r="H154" s="13">
        <f>(G154+F154)/2</f>
        <v>34.5</v>
      </c>
      <c r="I154" s="13">
        <f>E154</f>
        <v>69</v>
      </c>
      <c r="J154" s="17">
        <f>H154*I154</f>
        <v>2380.5</v>
      </c>
    </row>
    <row r="155" spans="1:10" x14ac:dyDescent="0.25">
      <c r="A155" s="174" t="s">
        <v>274</v>
      </c>
      <c r="B155" s="226" t="s">
        <v>148</v>
      </c>
      <c r="C155" s="227">
        <v>69</v>
      </c>
      <c r="D155" s="227">
        <v>0</v>
      </c>
      <c r="E155" s="13">
        <f t="shared" ref="E155" si="53">IF(C156=C155,(C156-C155)/2,C156-C155)</f>
        <v>138.30000000000001</v>
      </c>
      <c r="F155" s="13">
        <f t="shared" ref="F155" si="54">E155+D155</f>
        <v>138.30000000000001</v>
      </c>
      <c r="G155" s="13"/>
      <c r="H155" s="13">
        <f t="shared" ref="H155" si="55">(G155+F155)/2</f>
        <v>69.150000000000006</v>
      </c>
      <c r="I155" s="13">
        <f t="shared" ref="I155" si="56">E155</f>
        <v>138.30000000000001</v>
      </c>
      <c r="J155" s="17">
        <f t="shared" ref="J155" si="57">H155*I155</f>
        <v>9563.4450000000015</v>
      </c>
    </row>
    <row r="156" spans="1:10" x14ac:dyDescent="0.25">
      <c r="A156" s="174" t="s">
        <v>274</v>
      </c>
      <c r="B156" s="8" t="s">
        <v>95</v>
      </c>
      <c r="C156" s="21">
        <f t="shared" ref="C156:C178" si="58">$J$152</f>
        <v>207.3</v>
      </c>
      <c r="D156" s="226"/>
      <c r="E156" s="6"/>
      <c r="F156" s="6"/>
      <c r="G156" s="6"/>
      <c r="H156" s="6"/>
      <c r="I156" s="6"/>
      <c r="J156" s="58">
        <f>SUM(J$154:J155)/$F$152</f>
        <v>57.616714905933435</v>
      </c>
    </row>
    <row r="157" spans="1:10" hidden="1" outlineLevel="1" x14ac:dyDescent="0.25">
      <c r="A157" s="174" t="s">
        <v>274</v>
      </c>
      <c r="B157" s="8" t="s">
        <v>95</v>
      </c>
      <c r="C157" s="21">
        <f t="shared" si="58"/>
        <v>207.3</v>
      </c>
      <c r="D157" s="226"/>
      <c r="E157" s="6"/>
      <c r="F157" s="6"/>
      <c r="G157" s="6"/>
      <c r="H157" s="6"/>
      <c r="I157" s="6"/>
      <c r="J157" s="58">
        <f>SUM(J$154:J156)/$F$152</f>
        <v>57.894653713969774</v>
      </c>
    </row>
    <row r="158" spans="1:10" hidden="1" outlineLevel="1" x14ac:dyDescent="0.25">
      <c r="A158" s="174" t="s">
        <v>274</v>
      </c>
      <c r="B158" s="8" t="s">
        <v>95</v>
      </c>
      <c r="C158" s="21">
        <f t="shared" si="58"/>
        <v>207.3</v>
      </c>
      <c r="D158" s="226"/>
      <c r="E158" s="6"/>
      <c r="F158" s="6"/>
      <c r="G158" s="6"/>
      <c r="H158" s="6"/>
      <c r="I158" s="6"/>
      <c r="J158" s="58">
        <f>SUM(J$154:J157)/$F$152</f>
        <v>58.173933278436579</v>
      </c>
    </row>
    <row r="159" spans="1:10" hidden="1" outlineLevel="1" x14ac:dyDescent="0.25">
      <c r="A159" s="174" t="s">
        <v>274</v>
      </c>
      <c r="B159" s="8" t="s">
        <v>95</v>
      </c>
      <c r="C159" s="21">
        <f t="shared" si="58"/>
        <v>207.3</v>
      </c>
      <c r="D159" s="226"/>
      <c r="E159" s="6"/>
      <c r="F159" s="6"/>
      <c r="G159" s="6"/>
      <c r="H159" s="6"/>
      <c r="I159" s="6"/>
      <c r="J159" s="58">
        <f>SUM(J$154:J158)/$F$152</f>
        <v>58.454560067044568</v>
      </c>
    </row>
    <row r="160" spans="1:10" hidden="1" outlineLevel="1" x14ac:dyDescent="0.25">
      <c r="A160" s="174" t="s">
        <v>274</v>
      </c>
      <c r="B160" s="8" t="s">
        <v>95</v>
      </c>
      <c r="C160" s="21">
        <f t="shared" si="58"/>
        <v>207.3</v>
      </c>
      <c r="D160" s="226"/>
      <c r="E160" s="6"/>
      <c r="F160" s="6"/>
      <c r="G160" s="6"/>
      <c r="H160" s="6"/>
      <c r="I160" s="6"/>
      <c r="J160" s="58">
        <f>SUM(J$154:J159)/$F$152</f>
        <v>58.736540578704215</v>
      </c>
    </row>
    <row r="161" spans="1:10" hidden="1" outlineLevel="1" x14ac:dyDescent="0.25">
      <c r="A161" s="174" t="s">
        <v>274</v>
      </c>
      <c r="B161" s="8" t="s">
        <v>95</v>
      </c>
      <c r="C161" s="21">
        <f t="shared" si="58"/>
        <v>207.3</v>
      </c>
      <c r="D161" s="226"/>
      <c r="E161" s="6"/>
      <c r="F161" s="6"/>
      <c r="G161" s="6"/>
      <c r="H161" s="6"/>
      <c r="I161" s="6"/>
      <c r="J161" s="58">
        <f>SUM(J$154:J160)/$F$152</f>
        <v>59.019881343676253</v>
      </c>
    </row>
    <row r="162" spans="1:10" hidden="1" outlineLevel="1" x14ac:dyDescent="0.25">
      <c r="A162" s="174" t="s">
        <v>274</v>
      </c>
      <c r="B162" s="8" t="s">
        <v>95</v>
      </c>
      <c r="C162" s="21">
        <f t="shared" si="58"/>
        <v>207.3</v>
      </c>
      <c r="D162" s="226"/>
      <c r="E162" s="6"/>
      <c r="F162" s="6"/>
      <c r="G162" s="6"/>
      <c r="H162" s="6"/>
      <c r="I162" s="6"/>
      <c r="J162" s="58">
        <f>SUM(J$154:J161)/$F$152</f>
        <v>59.304588923722932</v>
      </c>
    </row>
    <row r="163" spans="1:10" hidden="1" outlineLevel="1" x14ac:dyDescent="0.25">
      <c r="A163" s="174" t="s">
        <v>274</v>
      </c>
      <c r="B163" s="8" t="s">
        <v>95</v>
      </c>
      <c r="C163" s="21">
        <f t="shared" si="58"/>
        <v>207.3</v>
      </c>
      <c r="D163" s="226"/>
      <c r="E163" s="6"/>
      <c r="F163" s="6"/>
      <c r="G163" s="6"/>
      <c r="H163" s="6"/>
      <c r="I163" s="6"/>
      <c r="J163" s="58">
        <f>SUM(J$154:J162)/$F$152</f>
        <v>59.590669912259948</v>
      </c>
    </row>
    <row r="164" spans="1:10" hidden="1" outlineLevel="1" x14ac:dyDescent="0.25">
      <c r="A164" s="174" t="s">
        <v>274</v>
      </c>
      <c r="B164" s="8" t="s">
        <v>95</v>
      </c>
      <c r="C164" s="21">
        <f t="shared" si="58"/>
        <v>207.3</v>
      </c>
      <c r="D164" s="226"/>
      <c r="E164" s="6"/>
      <c r="F164" s="6"/>
      <c r="G164" s="6"/>
      <c r="H164" s="6"/>
      <c r="I164" s="6"/>
      <c r="J164" s="58">
        <f>SUM(J$154:J163)/$F$152</f>
        <v>59.878130934509159</v>
      </c>
    </row>
    <row r="165" spans="1:10" hidden="1" outlineLevel="1" x14ac:dyDescent="0.25">
      <c r="A165" s="174" t="s">
        <v>274</v>
      </c>
      <c r="B165" s="8" t="s">
        <v>95</v>
      </c>
      <c r="C165" s="21">
        <f t="shared" si="58"/>
        <v>207.3</v>
      </c>
      <c r="D165" s="226"/>
      <c r="E165" s="6"/>
      <c r="F165" s="6"/>
      <c r="G165" s="6"/>
      <c r="H165" s="6"/>
      <c r="I165" s="6"/>
      <c r="J165" s="58">
        <f>SUM(J$154:J164)/$F$152</f>
        <v>60.166978647651987</v>
      </c>
    </row>
    <row r="166" spans="1:10" hidden="1" outlineLevel="1" x14ac:dyDescent="0.25">
      <c r="A166" s="174" t="s">
        <v>274</v>
      </c>
      <c r="B166" s="8" t="s">
        <v>95</v>
      </c>
      <c r="C166" s="21">
        <f t="shared" si="58"/>
        <v>207.3</v>
      </c>
      <c r="D166" s="226"/>
      <c r="E166" s="6"/>
      <c r="F166" s="6"/>
      <c r="G166" s="6"/>
      <c r="H166" s="6"/>
      <c r="I166" s="6"/>
      <c r="J166" s="58">
        <f>SUM(J$154:J165)/$F$152</f>
        <v>60.457219740983646</v>
      </c>
    </row>
    <row r="167" spans="1:10" hidden="1" outlineLevel="1" x14ac:dyDescent="0.25">
      <c r="A167" s="174" t="s">
        <v>274</v>
      </c>
      <c r="B167" s="8" t="s">
        <v>95</v>
      </c>
      <c r="C167" s="21">
        <f t="shared" si="58"/>
        <v>207.3</v>
      </c>
      <c r="D167" s="226"/>
      <c r="E167" s="6"/>
      <c r="F167" s="6"/>
      <c r="G167" s="6"/>
      <c r="H167" s="6"/>
      <c r="I167" s="6"/>
      <c r="J167" s="58">
        <f>SUM(J$154:J166)/$F$152</f>
        <v>60.748860936067985</v>
      </c>
    </row>
    <row r="168" spans="1:10" hidden="1" outlineLevel="1" x14ac:dyDescent="0.25">
      <c r="A168" s="174" t="s">
        <v>274</v>
      </c>
      <c r="B168" s="8" t="s">
        <v>95</v>
      </c>
      <c r="C168" s="21">
        <f t="shared" si="58"/>
        <v>207.3</v>
      </c>
      <c r="D168" s="226"/>
      <c r="E168" s="6"/>
      <c r="F168" s="6"/>
      <c r="G168" s="6"/>
      <c r="H168" s="6"/>
      <c r="I168" s="6"/>
      <c r="J168" s="58">
        <f>SUM(J$154:J167)/$F$152</f>
        <v>61.041908986893205</v>
      </c>
    </row>
    <row r="169" spans="1:10" hidden="1" outlineLevel="1" x14ac:dyDescent="0.25">
      <c r="A169" s="174" t="s">
        <v>274</v>
      </c>
      <c r="B169" s="8" t="s">
        <v>95</v>
      </c>
      <c r="C169" s="21">
        <f t="shared" si="58"/>
        <v>207.3</v>
      </c>
      <c r="D169" s="226"/>
      <c r="E169" s="6"/>
      <c r="F169" s="6"/>
      <c r="G169" s="6"/>
      <c r="H169" s="6"/>
      <c r="I169" s="6"/>
      <c r="J169" s="58">
        <f>SUM(J$154:J168)/$F$152</f>
        <v>61.336370680028239</v>
      </c>
    </row>
    <row r="170" spans="1:10" hidden="1" outlineLevel="1" x14ac:dyDescent="0.25">
      <c r="A170" s="174" t="s">
        <v>274</v>
      </c>
      <c r="B170" s="8" t="s">
        <v>95</v>
      </c>
      <c r="C170" s="21">
        <f t="shared" si="58"/>
        <v>207.3</v>
      </c>
      <c r="D170" s="226"/>
      <c r="E170" s="6"/>
      <c r="F170" s="6"/>
      <c r="G170" s="6"/>
      <c r="H170" s="6"/>
      <c r="I170" s="6"/>
      <c r="J170" s="58">
        <f>SUM(J$154:J169)/$F$152</f>
        <v>61.632252834779948</v>
      </c>
    </row>
    <row r="171" spans="1:10" hidden="1" outlineLevel="1" x14ac:dyDescent="0.25">
      <c r="A171" s="174" t="s">
        <v>274</v>
      </c>
      <c r="B171" s="8" t="s">
        <v>95</v>
      </c>
      <c r="C171" s="21">
        <f t="shared" si="58"/>
        <v>207.3</v>
      </c>
      <c r="D171" s="226"/>
      <c r="E171" s="6"/>
      <c r="F171" s="6"/>
      <c r="G171" s="6"/>
      <c r="H171" s="6"/>
      <c r="I171" s="6"/>
      <c r="J171" s="58">
        <f>SUM(J$154:J170)/$F$152</f>
        <v>61.929562303350998</v>
      </c>
    </row>
    <row r="172" spans="1:10" hidden="1" outlineLevel="1" x14ac:dyDescent="0.25">
      <c r="A172" s="174" t="s">
        <v>274</v>
      </c>
      <c r="B172" s="8" t="s">
        <v>95</v>
      </c>
      <c r="C172" s="21">
        <f t="shared" si="58"/>
        <v>207.3</v>
      </c>
      <c r="D172" s="226"/>
      <c r="E172" s="6"/>
      <c r="F172" s="6"/>
      <c r="G172" s="6"/>
      <c r="H172" s="6"/>
      <c r="I172" s="6"/>
      <c r="J172" s="58">
        <f>SUM(J$154:J171)/$F$152</f>
        <v>62.228305970998612</v>
      </c>
    </row>
    <row r="173" spans="1:10" hidden="1" outlineLevel="1" x14ac:dyDescent="0.25">
      <c r="A173" s="174" t="s">
        <v>274</v>
      </c>
      <c r="B173" s="8" t="s">
        <v>95</v>
      </c>
      <c r="C173" s="21">
        <f t="shared" si="58"/>
        <v>207.3</v>
      </c>
      <c r="D173" s="226"/>
      <c r="E173" s="6"/>
      <c r="F173" s="6"/>
      <c r="G173" s="6"/>
      <c r="H173" s="6"/>
      <c r="I173" s="6"/>
      <c r="J173" s="58">
        <f>SUM(J$154:J172)/$F$152</f>
        <v>62.528490756193975</v>
      </c>
    </row>
    <row r="174" spans="1:10" hidden="1" outlineLevel="1" x14ac:dyDescent="0.25">
      <c r="A174" s="174" t="s">
        <v>274</v>
      </c>
      <c r="B174" s="8" t="s">
        <v>95</v>
      </c>
      <c r="C174" s="21">
        <f t="shared" si="58"/>
        <v>207.3</v>
      </c>
      <c r="D174" s="226"/>
      <c r="E174" s="6"/>
      <c r="F174" s="6"/>
      <c r="G174" s="6"/>
      <c r="H174" s="6"/>
      <c r="I174" s="6"/>
      <c r="J174" s="58">
        <f>SUM(J$154:J173)/$F$152</f>
        <v>62.830123610782472</v>
      </c>
    </row>
    <row r="175" spans="1:10" hidden="1" outlineLevel="1" x14ac:dyDescent="0.25">
      <c r="A175" s="174" t="s">
        <v>274</v>
      </c>
      <c r="B175" s="8" t="s">
        <v>95</v>
      </c>
      <c r="C175" s="21">
        <f t="shared" si="58"/>
        <v>207.3</v>
      </c>
      <c r="D175" s="226"/>
      <c r="E175" s="6"/>
      <c r="F175" s="6"/>
      <c r="G175" s="6"/>
      <c r="H175" s="6"/>
      <c r="I175" s="6"/>
      <c r="J175" s="58">
        <f>SUM(J$154:J174)/$F$152</f>
        <v>63.133211520144656</v>
      </c>
    </row>
    <row r="176" spans="1:10" hidden="1" outlineLevel="1" x14ac:dyDescent="0.25">
      <c r="A176" s="174" t="s">
        <v>274</v>
      </c>
      <c r="B176" s="8" t="s">
        <v>95</v>
      </c>
      <c r="C176" s="21">
        <f t="shared" si="58"/>
        <v>207.3</v>
      </c>
      <c r="D176" s="226"/>
      <c r="E176" s="6"/>
      <c r="F176" s="6"/>
      <c r="G176" s="6"/>
      <c r="H176" s="6"/>
      <c r="I176" s="6"/>
      <c r="J176" s="58">
        <f>SUM(J$154:J175)/$F$152</f>
        <v>63.437761503358089</v>
      </c>
    </row>
    <row r="177" spans="1:10" hidden="1" outlineLevel="1" x14ac:dyDescent="0.25">
      <c r="A177" s="174" t="s">
        <v>274</v>
      </c>
      <c r="B177" s="8" t="s">
        <v>95</v>
      </c>
      <c r="C177" s="21">
        <f t="shared" si="58"/>
        <v>207.3</v>
      </c>
      <c r="D177" s="226"/>
      <c r="E177" s="6"/>
      <c r="F177" s="6"/>
      <c r="G177" s="6"/>
      <c r="H177" s="6"/>
      <c r="I177" s="6"/>
      <c r="J177" s="58">
        <f>SUM(J$154:J176)/$F$152</f>
        <v>63.74378061335981</v>
      </c>
    </row>
    <row r="178" spans="1:10" hidden="1" outlineLevel="1" x14ac:dyDescent="0.25">
      <c r="A178" s="174" t="s">
        <v>274</v>
      </c>
      <c r="B178" s="8" t="s">
        <v>95</v>
      </c>
      <c r="C178" s="21">
        <f t="shared" si="58"/>
        <v>207.3</v>
      </c>
      <c r="D178" s="226"/>
      <c r="E178" s="6"/>
      <c r="F178" s="6"/>
      <c r="G178" s="6"/>
      <c r="H178" s="6"/>
      <c r="I178" s="6"/>
      <c r="J178" s="58">
        <f>SUM(J$154:J177)/$F$152</f>
        <v>64.051275937109736</v>
      </c>
    </row>
    <row r="179" spans="1:10" hidden="1" outlineLevel="1" x14ac:dyDescent="0.25">
      <c r="A179" s="174"/>
      <c r="B179" s="8" t="s">
        <v>95</v>
      </c>
      <c r="C179" s="21">
        <f>$J$152</f>
        <v>207.3</v>
      </c>
      <c r="E179" s="6"/>
      <c r="F179" s="6"/>
      <c r="G179" s="6"/>
      <c r="H179" s="6"/>
      <c r="I179" s="6"/>
      <c r="J179" s="58">
        <f>SUM(J$154:J178)/$F$152</f>
        <v>64.360254595754753</v>
      </c>
    </row>
    <row r="180" spans="1:10" collapsed="1" x14ac:dyDescent="0.25"/>
  </sheetData>
  <mergeCells count="6">
    <mergeCell ref="A123:D123"/>
    <mergeCell ref="A152:D152"/>
    <mergeCell ref="A7:D7"/>
    <mergeCell ref="A36:D36"/>
    <mergeCell ref="A65:D65"/>
    <mergeCell ref="A94:D9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23</vt:i4>
      </vt:variant>
    </vt:vector>
  </HeadingPairs>
  <TitlesOfParts>
    <vt:vector size="23" baseType="lpstr">
      <vt:lpstr>Planilha Matriz</vt:lpstr>
      <vt:lpstr>Comparação</vt:lpstr>
      <vt:lpstr>DMT</vt:lpstr>
      <vt:lpstr>L1-BA</vt:lpstr>
      <vt:lpstr>L2-ES</vt:lpstr>
      <vt:lpstr>L2-MG</vt:lpstr>
      <vt:lpstr>L3-GO</vt:lpstr>
      <vt:lpstr>L3-TO</vt:lpstr>
      <vt:lpstr>L4-MG</vt:lpstr>
      <vt:lpstr>L4-GO</vt:lpstr>
      <vt:lpstr>L5A-MG</vt:lpstr>
      <vt:lpstr>L5A-GO</vt:lpstr>
      <vt:lpstr>L5A-DF</vt:lpstr>
      <vt:lpstr>L5B-MG</vt:lpstr>
      <vt:lpstr>L6-MS</vt:lpstr>
      <vt:lpstr>L7-MT</vt:lpstr>
      <vt:lpstr>LOTE 1</vt:lpstr>
      <vt:lpstr>LOTE 2</vt:lpstr>
      <vt:lpstr>LOTE 3</vt:lpstr>
      <vt:lpstr>LOTE 4</vt:lpstr>
      <vt:lpstr>LOTE 5</vt:lpstr>
      <vt:lpstr>LOTE 6</vt:lpstr>
      <vt:lpstr>LOTE 7</vt:lpstr>
    </vt:vector>
  </TitlesOfParts>
  <Company>Logit Engenharia Consultiva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Fernando Kuninari</dc:creator>
  <cp:lastModifiedBy>Icaro Sampaio</cp:lastModifiedBy>
  <cp:lastPrinted>2012-11-12T23:14:27Z</cp:lastPrinted>
  <dcterms:created xsi:type="dcterms:W3CDTF">2012-10-30T22:34:47Z</dcterms:created>
  <dcterms:modified xsi:type="dcterms:W3CDTF">2013-12-05T12:42:57Z</dcterms:modified>
</cp:coreProperties>
</file>