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5480" windowHeight="10170" activeTab="2"/>
  </bookViews>
  <sheets>
    <sheet name="Britas BR 040" sheetId="1" r:id="rId1"/>
    <sheet name="Britas BR 116" sheetId="4" r:id="rId2"/>
    <sheet name="DMT BRITAS ANEXO I" sheetId="6" r:id="rId3"/>
    <sheet name="C. Pond. Britas ANEXO IV" sheetId="9" r:id="rId4"/>
    <sheet name="Plan2" sheetId="7" r:id="rId5"/>
  </sheets>
  <definedNames>
    <definedName name="_xlnm.Print_Area" localSheetId="0">'Britas BR 040'!$A$1:$L$16</definedName>
    <definedName name="_xlnm.Print_Area" localSheetId="1">'Britas BR 116'!$A$1:$M$16</definedName>
    <definedName name="_xlnm.Print_Area" localSheetId="3">'C. Pond. Britas ANEXO IV'!$B$1:$V$40</definedName>
    <definedName name="_xlnm.Print_Area" localSheetId="2">'DMT BRITAS ANEXO I'!$A$1:$M$41</definedName>
  </definedNames>
  <calcPr calcId="125725"/>
</workbook>
</file>

<file path=xl/calcChain.xml><?xml version="1.0" encoding="utf-8"?>
<calcChain xmlns="http://schemas.openxmlformats.org/spreadsheetml/2006/main">
  <c r="R34" i="9"/>
  <c r="S34"/>
  <c r="T34"/>
  <c r="U34"/>
  <c r="V34"/>
  <c r="R7"/>
  <c r="F28"/>
  <c r="F27"/>
  <c r="F26"/>
  <c r="F25"/>
  <c r="F24"/>
  <c r="F23"/>
  <c r="F22"/>
  <c r="F20"/>
  <c r="F16" i="6"/>
  <c r="M16" s="1"/>
  <c r="F15"/>
  <c r="L15" s="1"/>
  <c r="F14"/>
  <c r="M14" s="1"/>
  <c r="F13"/>
  <c r="L13" s="1"/>
  <c r="F12"/>
  <c r="M12" s="1"/>
  <c r="F11"/>
  <c r="L11" s="1"/>
  <c r="F10"/>
  <c r="M10" s="1"/>
  <c r="M9"/>
  <c r="L9"/>
  <c r="F8"/>
  <c r="L8" s="1"/>
  <c r="S26" i="9"/>
  <c r="V28"/>
  <c r="U28"/>
  <c r="T28"/>
  <c r="S28"/>
  <c r="R28"/>
  <c r="V27"/>
  <c r="U27"/>
  <c r="T27"/>
  <c r="S27"/>
  <c r="R27"/>
  <c r="V26"/>
  <c r="U26"/>
  <c r="T26"/>
  <c r="R26"/>
  <c r="V25"/>
  <c r="U25"/>
  <c r="T25"/>
  <c r="S25"/>
  <c r="R25"/>
  <c r="V24"/>
  <c r="U24"/>
  <c r="T24"/>
  <c r="S24"/>
  <c r="R24"/>
  <c r="V23"/>
  <c r="U23"/>
  <c r="T23"/>
  <c r="S23"/>
  <c r="R23"/>
  <c r="V22"/>
  <c r="U22"/>
  <c r="T22"/>
  <c r="T29" s="1"/>
  <c r="S22"/>
  <c r="R22"/>
  <c r="V21"/>
  <c r="U21"/>
  <c r="T21"/>
  <c r="S21"/>
  <c r="R21"/>
  <c r="V20"/>
  <c r="U20"/>
  <c r="T20"/>
  <c r="S20"/>
  <c r="R20"/>
  <c r="F29"/>
  <c r="R14"/>
  <c r="V14"/>
  <c r="V13"/>
  <c r="V12"/>
  <c r="V11"/>
  <c r="V10"/>
  <c r="V9"/>
  <c r="V8"/>
  <c r="V7"/>
  <c r="U14"/>
  <c r="U13"/>
  <c r="U12"/>
  <c r="U11"/>
  <c r="U10"/>
  <c r="U9"/>
  <c r="U8"/>
  <c r="U7"/>
  <c r="T7"/>
  <c r="R9"/>
  <c r="F14"/>
  <c r="F13"/>
  <c r="F12"/>
  <c r="F11"/>
  <c r="F10"/>
  <c r="F9"/>
  <c r="F8"/>
  <c r="T14"/>
  <c r="S14"/>
  <c r="T13"/>
  <c r="S13"/>
  <c r="R13"/>
  <c r="T12"/>
  <c r="S12"/>
  <c r="R12"/>
  <c r="T11"/>
  <c r="S11"/>
  <c r="R11"/>
  <c r="T10"/>
  <c r="S10"/>
  <c r="R10"/>
  <c r="T9"/>
  <c r="S9"/>
  <c r="T8"/>
  <c r="S8"/>
  <c r="R8"/>
  <c r="S7"/>
  <c r="F7"/>
  <c r="V29" l="1"/>
  <c r="U29"/>
  <c r="S29"/>
  <c r="F15"/>
  <c r="R15"/>
  <c r="R29"/>
  <c r="V15"/>
  <c r="S15"/>
  <c r="U15"/>
  <c r="T15"/>
  <c r="M8" i="6"/>
  <c r="L10"/>
  <c r="M11"/>
  <c r="L12"/>
  <c r="M13"/>
  <c r="L14"/>
  <c r="M15"/>
  <c r="L16"/>
  <c r="F17"/>
  <c r="D3" i="7" s="1"/>
  <c r="D39" i="6"/>
  <c r="F26" i="7"/>
  <c r="M26" s="1"/>
  <c r="F25"/>
  <c r="L25" s="1"/>
  <c r="F24"/>
  <c r="M24" s="1"/>
  <c r="F23"/>
  <c r="L23" s="1"/>
  <c r="F22"/>
  <c r="M22" s="1"/>
  <c r="F21"/>
  <c r="L21" s="1"/>
  <c r="F20"/>
  <c r="M20" s="1"/>
  <c r="F19"/>
  <c r="L19" s="1"/>
  <c r="F18"/>
  <c r="M18" s="1"/>
  <c r="F17"/>
  <c r="L17" s="1"/>
  <c r="F16"/>
  <c r="M16" s="1"/>
  <c r="F15"/>
  <c r="L15" s="1"/>
  <c r="F14"/>
  <c r="M14" s="1"/>
  <c r="F13"/>
  <c r="L13" s="1"/>
  <c r="F12"/>
  <c r="M12" s="1"/>
  <c r="M11"/>
  <c r="L11"/>
  <c r="F10"/>
  <c r="L10" s="1"/>
  <c r="F30" i="6"/>
  <c r="M30" s="1"/>
  <c r="F29"/>
  <c r="L28"/>
  <c r="F28"/>
  <c r="M28" s="1"/>
  <c r="F27"/>
  <c r="L27" s="1"/>
  <c r="F26"/>
  <c r="M26" s="1"/>
  <c r="F25"/>
  <c r="F24"/>
  <c r="M24" s="1"/>
  <c r="F23"/>
  <c r="M23" l="1"/>
  <c r="L23"/>
  <c r="L25"/>
  <c r="M25"/>
  <c r="M29"/>
  <c r="L29"/>
  <c r="L17"/>
  <c r="L18" s="1"/>
  <c r="E37" s="1"/>
  <c r="M17"/>
  <c r="M18" s="1"/>
  <c r="F37" s="1"/>
  <c r="L24"/>
  <c r="L26"/>
  <c r="L30"/>
  <c r="M10" i="7"/>
  <c r="L12"/>
  <c r="L27" s="1"/>
  <c r="L28" s="1"/>
  <c r="M13"/>
  <c r="L14"/>
  <c r="M15"/>
  <c r="L16"/>
  <c r="M17"/>
  <c r="L18"/>
  <c r="M19"/>
  <c r="L20"/>
  <c r="M21"/>
  <c r="L22"/>
  <c r="M23"/>
  <c r="L24"/>
  <c r="M25"/>
  <c r="L26"/>
  <c r="F27"/>
  <c r="L31" i="6"/>
  <c r="M27"/>
  <c r="F31"/>
  <c r="D4" i="7" s="1"/>
  <c r="D5" s="1"/>
  <c r="E6" i="4"/>
  <c r="L6" s="1"/>
  <c r="E12"/>
  <c r="L12" s="1"/>
  <c r="E11"/>
  <c r="L11" s="1"/>
  <c r="E10"/>
  <c r="L10" s="1"/>
  <c r="E9"/>
  <c r="L9" s="1"/>
  <c r="E8"/>
  <c r="K8" s="1"/>
  <c r="E7"/>
  <c r="L7" s="1"/>
  <c r="K6"/>
  <c r="E5"/>
  <c r="K5" s="1"/>
  <c r="K13" i="1"/>
  <c r="L13"/>
  <c r="L12"/>
  <c r="K12"/>
  <c r="E13"/>
  <c r="E14" s="1"/>
  <c r="E12"/>
  <c r="E8"/>
  <c r="E9"/>
  <c r="E10"/>
  <c r="E11"/>
  <c r="E7"/>
  <c r="E5"/>
  <c r="E39" i="6" l="1"/>
  <c r="M31"/>
  <c r="F39" s="1"/>
  <c r="F3" i="7"/>
  <c r="L32" i="6"/>
  <c r="E38" s="1"/>
  <c r="M27" i="7"/>
  <c r="M28" s="1"/>
  <c r="E3"/>
  <c r="M32" i="6"/>
  <c r="K12" i="4"/>
  <c r="K10"/>
  <c r="L5"/>
  <c r="K7"/>
  <c r="L8"/>
  <c r="K9"/>
  <c r="K11"/>
  <c r="E13"/>
  <c r="F4" i="7" l="1"/>
  <c r="F38" i="6"/>
  <c r="K13" i="4"/>
  <c r="K14" s="1"/>
  <c r="E4" i="7"/>
  <c r="L13" i="4"/>
  <c r="L7" i="1"/>
  <c r="K7"/>
  <c r="L9"/>
  <c r="K9"/>
  <c r="L11"/>
  <c r="K11"/>
  <c r="K8"/>
  <c r="L8"/>
  <c r="K10"/>
  <c r="L10"/>
  <c r="K6" l="1"/>
  <c r="L6"/>
  <c r="K5"/>
  <c r="L5"/>
  <c r="K14" l="1"/>
  <c r="K15" s="1"/>
  <c r="L14"/>
  <c r="L15" s="1"/>
  <c r="L14" i="4"/>
</calcChain>
</file>

<file path=xl/sharedStrings.xml><?xml version="1.0" encoding="utf-8"?>
<sst xmlns="http://schemas.openxmlformats.org/spreadsheetml/2006/main" count="332" uniqueCount="117">
  <si>
    <t>INÍCIO</t>
  </si>
  <si>
    <t xml:space="preserve">FIM </t>
  </si>
  <si>
    <t>POS.PEDREIRA</t>
  </si>
  <si>
    <t>BR</t>
  </si>
  <si>
    <t xml:space="preserve">                     </t>
  </si>
  <si>
    <t>PEDREIRA</t>
  </si>
  <si>
    <t>TOTAL</t>
  </si>
  <si>
    <t>TOTAL (m³.Km)</t>
  </si>
  <si>
    <t>EXT (KM)</t>
  </si>
  <si>
    <t>DMT PEDREIRA-PISTA (KM)</t>
  </si>
  <si>
    <t>DMT BRITA-USINA (KM)</t>
  </si>
  <si>
    <t>M.E.T CBUQ (KM)</t>
  </si>
  <si>
    <t>M.E.T BRITA-USINA (KM)</t>
  </si>
  <si>
    <t>DIST. FIXA (KM)</t>
  </si>
  <si>
    <t>Trecho</t>
  </si>
  <si>
    <t>40 GO</t>
  </si>
  <si>
    <t>40- GO/MG</t>
  </si>
  <si>
    <t>40- MG</t>
  </si>
  <si>
    <t>X</t>
  </si>
  <si>
    <t xml:space="preserve">Dist. 20 Km do Km (60) </t>
  </si>
  <si>
    <t>INAÊ</t>
  </si>
  <si>
    <t xml:space="preserve">Dist.13 Km do Km (40) </t>
  </si>
  <si>
    <t>MISTEL</t>
  </si>
  <si>
    <t xml:space="preserve">Dist.1 Km do Km (68) </t>
  </si>
  <si>
    <t>Y</t>
  </si>
  <si>
    <t>Benf. 2 irmaos</t>
  </si>
  <si>
    <t xml:space="preserve">Dist. 7 Km do Km (395) </t>
  </si>
  <si>
    <t>TCL mineração</t>
  </si>
  <si>
    <t xml:space="preserve">Dist. 15 Km do Km (530) </t>
  </si>
  <si>
    <t>Pedreira I.Granito</t>
  </si>
  <si>
    <t xml:space="preserve">Dist. 3 Km do Km (622) </t>
  </si>
  <si>
    <t>LEBOURG</t>
  </si>
  <si>
    <t xml:space="preserve">Dist. 0,5 Km do Km (690) </t>
  </si>
  <si>
    <t>116 MG</t>
  </si>
  <si>
    <t xml:space="preserve">Dist. 20 Km do Km (50) </t>
  </si>
  <si>
    <t xml:space="preserve">Dist. 20 Km do Km (150) </t>
  </si>
  <si>
    <t>MATTAR</t>
  </si>
  <si>
    <t xml:space="preserve">Dist.2 Km do Km (265) </t>
  </si>
  <si>
    <t xml:space="preserve">Dist.4,8 Km do Km (275) </t>
  </si>
  <si>
    <t>SÃO JORGE</t>
  </si>
  <si>
    <t>SÃO JOÃO</t>
  </si>
  <si>
    <t xml:space="preserve">Dist. 0 Km do Km (428) </t>
  </si>
  <si>
    <t>SÃO PEDRO</t>
  </si>
  <si>
    <t xml:space="preserve">Dist. 5 Km do Km (530) </t>
  </si>
  <si>
    <t>SÃO GERALDO</t>
  </si>
  <si>
    <t xml:space="preserve">Dist. 10 Km do Km (705) </t>
  </si>
  <si>
    <t>BOM DESTINO</t>
  </si>
  <si>
    <t xml:space="preserve">Dist. 28 Km do Km (771) </t>
  </si>
  <si>
    <t>Com. Gonzaga</t>
  </si>
  <si>
    <t xml:space="preserve">Dist.90 Km do Km (145) </t>
  </si>
  <si>
    <t>Inaê</t>
  </si>
  <si>
    <t>Mistel</t>
  </si>
  <si>
    <t>Lebourg</t>
  </si>
  <si>
    <t>Mattar</t>
  </si>
  <si>
    <t>São Jorge</t>
  </si>
  <si>
    <t>São João</t>
  </si>
  <si>
    <t>São Pedro</t>
  </si>
  <si>
    <t>São Geraldo</t>
  </si>
  <si>
    <t>Bom Destino</t>
  </si>
  <si>
    <t>DMT E MET BRITA E CBUQ BR 116 MG - EXT 816 KM</t>
  </si>
  <si>
    <t>DMT E MET BRITA E CBUQ BR 040 GO E 040 MG - EXT 930 KM</t>
  </si>
  <si>
    <t>DMT E MET BRITA E CBUQ BR 040 MG 040 GO E BR 116 MG - EXT 1746 KM</t>
  </si>
  <si>
    <t>Adotado</t>
  </si>
  <si>
    <t>BR 116</t>
  </si>
  <si>
    <t xml:space="preserve">BR </t>
  </si>
  <si>
    <t xml:space="preserve">Extensão </t>
  </si>
  <si>
    <t>BR 040</t>
  </si>
  <si>
    <t>BR 040 E 116</t>
  </si>
  <si>
    <t>040 E 116</t>
  </si>
  <si>
    <t>D.M.T. E M.E.T. BRITA E CBUQ BR 040 GO E 040 MG - EXT 930 KM</t>
  </si>
  <si>
    <t>D.M.T. E M.E.T. BRITA E CBUQ BR 116 MG - EXT 816 KM</t>
  </si>
  <si>
    <t>C. UNIT - BRITA</t>
  </si>
  <si>
    <t>C. UNIT - RACHÃO</t>
  </si>
  <si>
    <t>C. UNIT - PÓ DE PEDRA</t>
  </si>
  <si>
    <t>QUANT. BRITA</t>
  </si>
  <si>
    <t>QUANT. RACHÃO</t>
  </si>
  <si>
    <t>QUANT. PÓ DE PEDRA</t>
  </si>
  <si>
    <t>C.TOTAL BRITA</t>
  </si>
  <si>
    <t>C.TOTAL RACHÃO</t>
  </si>
  <si>
    <t>C.TOTAL PÓ DE PEDRA</t>
  </si>
  <si>
    <t>C. Pond (RS)</t>
  </si>
  <si>
    <t>TRECHO</t>
  </si>
  <si>
    <t>C. UNIT - PEDRISCO</t>
  </si>
  <si>
    <t>C. UNIT - BRITA GRADUADA</t>
  </si>
  <si>
    <t>QUANT. PEDRISCO</t>
  </si>
  <si>
    <t>QUANT. BRITA GRADUADA</t>
  </si>
  <si>
    <t>C.TOTAL PEDRISCO</t>
  </si>
  <si>
    <t>C.TOTAL BRITA GRADUADA</t>
  </si>
  <si>
    <t>Custo Ponderado BR 116</t>
  </si>
  <si>
    <t>Custo Ponderado BR 040</t>
  </si>
  <si>
    <t xml:space="preserve">Dist.1 Km do Km (60) </t>
  </si>
  <si>
    <t>Adotada</t>
  </si>
  <si>
    <t xml:space="preserve">Dist.20 Km do Km (90) </t>
  </si>
  <si>
    <t>Adotadas de outros fonecedores pois a empresa não fornece o item solicitado</t>
  </si>
  <si>
    <t>Pedreira SEMA</t>
  </si>
  <si>
    <t>Brita</t>
  </si>
  <si>
    <t>Rachão</t>
  </si>
  <si>
    <t>Pó de Pedra</t>
  </si>
  <si>
    <t>Pedrisco</t>
  </si>
  <si>
    <t>Brita Grad</t>
  </si>
  <si>
    <t>CUSTO PONDERADO BR 040 E 116</t>
  </si>
  <si>
    <t>Valores obtidos a partir da média ponderada dos valores fornecidos pelas empresas pois nesse trecho não contem empresas que fornecem os itens solicitados.</t>
  </si>
  <si>
    <t>D.M.T. E M.E.T. BRITA E CBUQ BR 040  E BR 116 - EXT 1746 KM</t>
  </si>
  <si>
    <t xml:space="preserve">Dist.18 Km do Km (400) </t>
  </si>
  <si>
    <t xml:space="preserve">Dist.20 Km do Km (217,5) </t>
  </si>
  <si>
    <t>TOTAL (T.Km)</t>
  </si>
  <si>
    <t>ANEXO I</t>
  </si>
  <si>
    <t>DMT USINA - PISTA (KM)</t>
  </si>
  <si>
    <t>ANEXO IV</t>
  </si>
  <si>
    <t>Para o cálculo do do M.E.T, são adotados os seguintes passos:</t>
  </si>
  <si>
    <t>L = largura da pista constante</t>
  </si>
  <si>
    <t>e = espessura da pista constante</t>
  </si>
  <si>
    <t>TOTAL (Km)</t>
  </si>
  <si>
    <t xml:space="preserve">                    Volume</t>
  </si>
  <si>
    <r>
      <t xml:space="preserve">M.E.T = </t>
    </r>
    <r>
      <rPr>
        <u/>
        <sz val="11"/>
        <color theme="1"/>
        <rFont val="Calibri"/>
        <family val="2"/>
        <scheme val="minor"/>
      </rPr>
      <t>(L x e x d ) x d</t>
    </r>
  </si>
  <si>
    <t xml:space="preserve">                 (L x e x d)</t>
  </si>
  <si>
    <r>
      <t xml:space="preserve">M.E.T=  </t>
    </r>
    <r>
      <rPr>
        <u/>
        <sz val="11"/>
        <color theme="1"/>
        <rFont val="Calibri"/>
        <family val="2"/>
        <scheme val="minor"/>
      </rPr>
      <t>Volume x Distância</t>
    </r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</si>
</sst>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Border="1"/>
    <xf numFmtId="43" fontId="0" fillId="0" borderId="0" xfId="1" applyNumberFormat="1" applyFont="1" applyBorder="1"/>
    <xf numFmtId="0" fontId="0" fillId="3" borderId="1" xfId="0" applyFill="1" applyBorder="1" applyAlignment="1">
      <alignment horizontal="center"/>
    </xf>
    <xf numFmtId="164" fontId="0" fillId="0" borderId="1" xfId="1" applyFont="1" applyBorder="1"/>
    <xf numFmtId="0" fontId="0" fillId="0" borderId="1" xfId="0" applyFill="1" applyBorder="1" applyAlignment="1">
      <alignment horizontal="center"/>
    </xf>
    <xf numFmtId="164" fontId="0" fillId="0" borderId="1" xfId="1" applyFont="1" applyFill="1" applyBorder="1"/>
    <xf numFmtId="0" fontId="0" fillId="0" borderId="0" xfId="0" applyFill="1"/>
    <xf numFmtId="164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164" fontId="0" fillId="0" borderId="2" xfId="0" applyNumberFormat="1" applyBorder="1"/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3" xfId="0" applyBorder="1"/>
    <xf numFmtId="0" fontId="0" fillId="0" borderId="3" xfId="0" applyFill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2" borderId="4" xfId="0" applyFill="1" applyBorder="1" applyAlignment="1">
      <alignment horizontal="center" vertical="center" wrapText="1"/>
    </xf>
    <xf numFmtId="164" fontId="0" fillId="0" borderId="1" xfId="1" applyFont="1" applyFill="1" applyBorder="1" applyAlignment="1">
      <alignment horizontal="center"/>
    </xf>
    <xf numFmtId="165" fontId="1" fillId="0" borderId="1" xfId="0" applyNumberFormat="1" applyFont="1" applyBorder="1" applyAlignment="1">
      <alignment vertical="center"/>
    </xf>
    <xf numFmtId="166" fontId="0" fillId="0" borderId="1" xfId="1" applyNumberFormat="1" applyFont="1" applyBorder="1"/>
    <xf numFmtId="2" fontId="0" fillId="0" borderId="1" xfId="0" applyNumberFormat="1" applyBorder="1" applyAlignment="1"/>
    <xf numFmtId="0" fontId="0" fillId="5" borderId="9" xfId="0" applyFill="1" applyBorder="1"/>
    <xf numFmtId="164" fontId="0" fillId="5" borderId="1" xfId="1" applyFont="1" applyFill="1" applyBorder="1"/>
    <xf numFmtId="164" fontId="0" fillId="5" borderId="1" xfId="1" applyFont="1" applyFill="1" applyBorder="1" applyAlignment="1">
      <alignment horizontal="center"/>
    </xf>
    <xf numFmtId="164" fontId="0" fillId="4" borderId="1" xfId="1" applyFont="1" applyFill="1" applyBorder="1"/>
    <xf numFmtId="0" fontId="0" fillId="4" borderId="9" xfId="0" applyFill="1" applyBorder="1"/>
    <xf numFmtId="0" fontId="0" fillId="6" borderId="0" xfId="0" applyFill="1"/>
    <xf numFmtId="0" fontId="0" fillId="6" borderId="1" xfId="0" applyFill="1" applyBorder="1" applyAlignment="1">
      <alignment horizontal="center"/>
    </xf>
    <xf numFmtId="0" fontId="2" fillId="6" borderId="3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wrapText="1"/>
    </xf>
    <xf numFmtId="164" fontId="2" fillId="6" borderId="1" xfId="1" applyFont="1" applyFill="1" applyBorder="1"/>
    <xf numFmtId="0" fontId="0" fillId="6" borderId="13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43" fontId="0" fillId="6" borderId="10" xfId="0" applyNumberFormat="1" applyFill="1" applyBorder="1"/>
    <xf numFmtId="43" fontId="0" fillId="6" borderId="11" xfId="0" applyNumberFormat="1" applyFill="1" applyBorder="1"/>
    <xf numFmtId="43" fontId="0" fillId="6" borderId="12" xfId="0" applyNumberFormat="1" applyFill="1" applyBorder="1"/>
    <xf numFmtId="0" fontId="0" fillId="6" borderId="0" xfId="0" applyFill="1" applyAlignment="1">
      <alignment wrapText="1"/>
    </xf>
    <xf numFmtId="0" fontId="0" fillId="6" borderId="0" xfId="0" applyFill="1" applyBorder="1"/>
    <xf numFmtId="0" fontId="0" fillId="7" borderId="0" xfId="0" applyFill="1"/>
    <xf numFmtId="0" fontId="3" fillId="7" borderId="0" xfId="0" applyFont="1" applyFill="1"/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0" fontId="3" fillId="6" borderId="0" xfId="0" applyFont="1" applyFill="1" applyBorder="1"/>
    <xf numFmtId="0" fontId="0" fillId="6" borderId="3" xfId="0" applyFill="1" applyBorder="1" applyAlignment="1">
      <alignment horizontal="center"/>
    </xf>
    <xf numFmtId="0" fontId="0" fillId="6" borderId="3" xfId="0" applyFill="1" applyBorder="1"/>
    <xf numFmtId="164" fontId="0" fillId="6" borderId="2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164" fontId="0" fillId="6" borderId="0" xfId="0" applyNumberFormat="1" applyFill="1" applyBorder="1"/>
    <xf numFmtId="0" fontId="2" fillId="6" borderId="0" xfId="0" applyFont="1" applyFill="1" applyAlignment="1"/>
    <xf numFmtId="0" fontId="2" fillId="0" borderId="0" xfId="0" applyFont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0" fontId="2" fillId="6" borderId="17" xfId="0" applyFont="1" applyFill="1" applyBorder="1" applyAlignment="1">
      <alignment horizontal="center"/>
    </xf>
    <xf numFmtId="0" fontId="0" fillId="6" borderId="0" xfId="0" applyFill="1" applyBorder="1" applyAlignment="1">
      <alignment horizontal="left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2"/>
  <sheetViews>
    <sheetView view="pageBreakPreview" zoomScale="85" zoomScaleSheetLayoutView="85" workbookViewId="0">
      <selection activeCell="I19" sqref="I19"/>
    </sheetView>
  </sheetViews>
  <sheetFormatPr defaultRowHeight="15"/>
  <cols>
    <col min="1" max="1" width="10.85546875" bestFit="1" customWidth="1"/>
    <col min="2" max="3" width="10" bestFit="1" customWidth="1"/>
    <col min="6" max="6" width="9.85546875" bestFit="1" customWidth="1"/>
    <col min="7" max="7" width="17.85546875" bestFit="1" customWidth="1"/>
    <col min="8" max="8" width="27.140625" customWidth="1"/>
    <col min="9" max="9" width="17.85546875" customWidth="1"/>
    <col min="10" max="10" width="17.140625" customWidth="1"/>
    <col min="11" max="11" width="12.7109375" customWidth="1"/>
    <col min="12" max="12" width="15.140625" customWidth="1"/>
  </cols>
  <sheetData>
    <row r="2" spans="1:12">
      <c r="A2" s="59" t="s">
        <v>60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4" spans="1:12" ht="30" customHeight="1">
      <c r="A4" s="11" t="s">
        <v>3</v>
      </c>
      <c r="B4" s="11" t="s">
        <v>14</v>
      </c>
      <c r="C4" s="11" t="s">
        <v>0</v>
      </c>
      <c r="D4" s="11" t="s">
        <v>1</v>
      </c>
      <c r="E4" s="11" t="s">
        <v>8</v>
      </c>
      <c r="F4" s="11" t="s">
        <v>13</v>
      </c>
      <c r="G4" s="11" t="s">
        <v>5</v>
      </c>
      <c r="H4" s="11" t="s">
        <v>2</v>
      </c>
      <c r="I4" s="11" t="s">
        <v>9</v>
      </c>
      <c r="J4" s="11" t="s">
        <v>10</v>
      </c>
      <c r="K4" s="11" t="s">
        <v>11</v>
      </c>
      <c r="L4" s="11" t="s">
        <v>12</v>
      </c>
    </row>
    <row r="5" spans="1:12">
      <c r="A5" s="5" t="s">
        <v>15</v>
      </c>
      <c r="B5" s="1">
        <v>1</v>
      </c>
      <c r="C5" s="1">
        <v>0</v>
      </c>
      <c r="D5" s="1">
        <v>95</v>
      </c>
      <c r="E5" s="1">
        <f>D5-C5</f>
        <v>95</v>
      </c>
      <c r="F5" s="1">
        <v>1</v>
      </c>
      <c r="G5" s="1" t="s">
        <v>22</v>
      </c>
      <c r="H5" s="1" t="s">
        <v>90</v>
      </c>
      <c r="I5" s="15">
        <v>26.4</v>
      </c>
      <c r="J5" s="15">
        <v>26.4</v>
      </c>
      <c r="K5" s="6">
        <f>E5*I5</f>
        <v>2508</v>
      </c>
      <c r="L5" s="6">
        <f>E5*J5</f>
        <v>2508</v>
      </c>
    </row>
    <row r="6" spans="1:12">
      <c r="A6" s="5" t="s">
        <v>16</v>
      </c>
      <c r="B6" s="1">
        <v>2</v>
      </c>
      <c r="C6" s="1">
        <v>95</v>
      </c>
      <c r="D6" s="1">
        <v>40</v>
      </c>
      <c r="E6" s="1">
        <v>105</v>
      </c>
      <c r="F6" s="1">
        <v>13</v>
      </c>
      <c r="G6" s="1" t="s">
        <v>20</v>
      </c>
      <c r="H6" s="1" t="s">
        <v>21</v>
      </c>
      <c r="I6" s="15">
        <v>65.5</v>
      </c>
      <c r="J6" s="15">
        <v>65.5</v>
      </c>
      <c r="K6" s="6">
        <f t="shared" ref="K6:K12" si="0">E6*I6</f>
        <v>6877.5</v>
      </c>
      <c r="L6" s="6">
        <f t="shared" ref="L6:L12" si="1">E6*J6</f>
        <v>6877.5</v>
      </c>
    </row>
    <row r="7" spans="1:12">
      <c r="A7" s="5" t="s">
        <v>17</v>
      </c>
      <c r="B7" s="1">
        <v>3</v>
      </c>
      <c r="C7" s="1">
        <v>40</v>
      </c>
      <c r="D7" s="1">
        <v>140</v>
      </c>
      <c r="E7" s="1">
        <f>D7-C7</f>
        <v>100</v>
      </c>
      <c r="F7" s="1">
        <v>20</v>
      </c>
      <c r="G7" s="1" t="s">
        <v>91</v>
      </c>
      <c r="H7" s="1" t="s">
        <v>92</v>
      </c>
      <c r="I7" s="15">
        <v>45</v>
      </c>
      <c r="J7" s="15">
        <v>45</v>
      </c>
      <c r="K7" s="6">
        <f t="shared" si="0"/>
        <v>4500</v>
      </c>
      <c r="L7" s="6">
        <f t="shared" si="1"/>
        <v>4500</v>
      </c>
    </row>
    <row r="8" spans="1:12">
      <c r="A8" s="5" t="s">
        <v>17</v>
      </c>
      <c r="B8" s="1">
        <v>4</v>
      </c>
      <c r="C8" s="1">
        <v>140</v>
      </c>
      <c r="D8" s="1">
        <v>285</v>
      </c>
      <c r="E8" s="1">
        <f t="shared" ref="E8:E13" si="2">D8-C8</f>
        <v>145</v>
      </c>
      <c r="F8" s="1">
        <v>20</v>
      </c>
      <c r="G8" s="1" t="s">
        <v>91</v>
      </c>
      <c r="H8" s="1" t="s">
        <v>49</v>
      </c>
      <c r="I8" s="15">
        <v>56.25</v>
      </c>
      <c r="J8" s="15">
        <v>56.25</v>
      </c>
      <c r="K8" s="6">
        <f t="shared" si="0"/>
        <v>8156.25</v>
      </c>
      <c r="L8" s="6">
        <f t="shared" si="1"/>
        <v>8156.25</v>
      </c>
    </row>
    <row r="9" spans="1:12">
      <c r="A9" s="5" t="s">
        <v>17</v>
      </c>
      <c r="B9" s="1">
        <v>5</v>
      </c>
      <c r="C9" s="1">
        <v>285</v>
      </c>
      <c r="D9" s="1">
        <v>360</v>
      </c>
      <c r="E9" s="1">
        <f t="shared" si="2"/>
        <v>75</v>
      </c>
      <c r="F9" s="1">
        <v>42</v>
      </c>
      <c r="G9" s="1" t="s">
        <v>25</v>
      </c>
      <c r="H9" s="1" t="s">
        <v>26</v>
      </c>
      <c r="I9" s="15">
        <v>79.5</v>
      </c>
      <c r="J9" s="15">
        <v>79.5</v>
      </c>
      <c r="K9" s="6">
        <f t="shared" si="0"/>
        <v>5962.5</v>
      </c>
      <c r="L9" s="6">
        <f t="shared" si="1"/>
        <v>5962.5</v>
      </c>
    </row>
    <row r="10" spans="1:12" s="9" customFormat="1">
      <c r="A10" s="5" t="s">
        <v>17</v>
      </c>
      <c r="B10" s="7">
        <v>6</v>
      </c>
      <c r="C10" s="7">
        <v>360</v>
      </c>
      <c r="D10" s="7">
        <v>460</v>
      </c>
      <c r="E10" s="1">
        <f t="shared" si="2"/>
        <v>100</v>
      </c>
      <c r="F10" s="7">
        <v>30</v>
      </c>
      <c r="G10" s="1" t="s">
        <v>25</v>
      </c>
      <c r="H10" s="1" t="s">
        <v>26</v>
      </c>
      <c r="I10" s="16">
        <v>34.25</v>
      </c>
      <c r="J10" s="16">
        <v>34.25</v>
      </c>
      <c r="K10" s="8">
        <f t="shared" si="0"/>
        <v>3425</v>
      </c>
      <c r="L10" s="6">
        <f t="shared" si="1"/>
        <v>3425</v>
      </c>
    </row>
    <row r="11" spans="1:12">
      <c r="A11" s="5" t="s">
        <v>17</v>
      </c>
      <c r="B11" s="1">
        <v>7</v>
      </c>
      <c r="C11" s="1">
        <v>460</v>
      </c>
      <c r="D11" s="1">
        <v>560</v>
      </c>
      <c r="E11" s="1">
        <f t="shared" si="2"/>
        <v>100</v>
      </c>
      <c r="F11" s="1">
        <v>15</v>
      </c>
      <c r="G11" s="1" t="s">
        <v>27</v>
      </c>
      <c r="H11" s="1" t="s">
        <v>28</v>
      </c>
      <c r="I11" s="15">
        <v>44</v>
      </c>
      <c r="J11" s="15">
        <v>44</v>
      </c>
      <c r="K11" s="6">
        <f t="shared" si="0"/>
        <v>4400</v>
      </c>
      <c r="L11" s="6">
        <f t="shared" si="1"/>
        <v>4400</v>
      </c>
    </row>
    <row r="12" spans="1:12">
      <c r="A12" s="5" t="s">
        <v>17</v>
      </c>
      <c r="B12" s="1">
        <v>8</v>
      </c>
      <c r="C12" s="1">
        <v>560</v>
      </c>
      <c r="D12" s="1">
        <v>660</v>
      </c>
      <c r="E12" s="1">
        <f t="shared" si="2"/>
        <v>100</v>
      </c>
      <c r="F12" s="1">
        <v>3</v>
      </c>
      <c r="G12" s="1" t="s">
        <v>94</v>
      </c>
      <c r="H12" s="1" t="s">
        <v>30</v>
      </c>
      <c r="I12" s="15">
        <v>29.44</v>
      </c>
      <c r="J12" s="15">
        <v>29.44</v>
      </c>
      <c r="K12" s="6">
        <f t="shared" si="0"/>
        <v>2944</v>
      </c>
      <c r="L12" s="6">
        <f t="shared" si="1"/>
        <v>2944</v>
      </c>
    </row>
    <row r="13" spans="1:12">
      <c r="A13" s="5" t="s">
        <v>17</v>
      </c>
      <c r="B13" s="1">
        <v>9</v>
      </c>
      <c r="C13" s="1">
        <v>660</v>
      </c>
      <c r="D13" s="1">
        <v>770</v>
      </c>
      <c r="E13" s="1">
        <f t="shared" si="2"/>
        <v>110</v>
      </c>
      <c r="F13" s="1">
        <v>0.5</v>
      </c>
      <c r="G13" s="1" t="s">
        <v>31</v>
      </c>
      <c r="H13" s="1" t="s">
        <v>32</v>
      </c>
      <c r="I13" s="15">
        <v>33.68</v>
      </c>
      <c r="J13" s="15">
        <v>33.68</v>
      </c>
      <c r="K13" s="6">
        <f t="shared" ref="K13" si="3">E13*I13</f>
        <v>3704.8</v>
      </c>
      <c r="L13" s="6">
        <f t="shared" ref="L13" si="4">E13*J13</f>
        <v>3704.8</v>
      </c>
    </row>
    <row r="14" spans="1:12">
      <c r="B14" s="18"/>
      <c r="C14" s="17"/>
      <c r="D14" s="1" t="s">
        <v>6</v>
      </c>
      <c r="E14" s="13">
        <f>SUM(E5:E13)</f>
        <v>930</v>
      </c>
      <c r="H14" t="s">
        <v>4</v>
      </c>
      <c r="J14" s="12" t="s">
        <v>6</v>
      </c>
      <c r="K14" s="14">
        <f>SUM(K5:K13)</f>
        <v>42478.05</v>
      </c>
      <c r="L14" s="14">
        <f>SUM(L5:L13)</f>
        <v>42478.05</v>
      </c>
    </row>
    <row r="15" spans="1:12">
      <c r="J15" s="2" t="s">
        <v>7</v>
      </c>
      <c r="K15" s="10">
        <f>K14/E14</f>
        <v>45.675322580645165</v>
      </c>
      <c r="L15" s="10">
        <f>L14/E14</f>
        <v>45.675322580645165</v>
      </c>
    </row>
    <row r="16" spans="1:12">
      <c r="D16" s="3"/>
      <c r="E16" s="3"/>
      <c r="F16" s="3"/>
      <c r="G16" s="3"/>
      <c r="H16" s="4"/>
      <c r="I16" s="4"/>
      <c r="J16" s="3"/>
    </row>
    <row r="17" spans="4:10">
      <c r="D17" s="3"/>
      <c r="E17" s="3"/>
      <c r="F17" s="3"/>
      <c r="G17" s="3"/>
      <c r="H17" s="4"/>
      <c r="I17" s="3"/>
      <c r="J17" s="3"/>
    </row>
    <row r="18" spans="4:10">
      <c r="D18" s="3"/>
      <c r="E18" s="3"/>
      <c r="F18" s="3"/>
      <c r="G18" s="3"/>
      <c r="H18" s="4"/>
      <c r="I18" s="4"/>
      <c r="J18" s="3"/>
    </row>
    <row r="19" spans="4:10">
      <c r="D19" s="3"/>
      <c r="E19" s="3"/>
      <c r="F19" s="3"/>
      <c r="G19" s="3"/>
      <c r="H19" s="4"/>
      <c r="I19" s="4"/>
      <c r="J19" s="3"/>
    </row>
    <row r="20" spans="4:10">
      <c r="D20" s="3"/>
      <c r="E20" s="3"/>
      <c r="F20" s="3"/>
      <c r="G20" s="3"/>
      <c r="H20" s="4"/>
      <c r="I20" s="4"/>
      <c r="J20" s="3"/>
    </row>
    <row r="21" spans="4:10">
      <c r="D21" s="3"/>
      <c r="E21" s="3"/>
      <c r="F21" s="3"/>
      <c r="G21" s="3"/>
      <c r="H21" s="4"/>
      <c r="I21" s="4"/>
      <c r="J21" s="3"/>
    </row>
    <row r="22" spans="4:10">
      <c r="D22" s="3"/>
      <c r="E22" s="3"/>
      <c r="F22" s="3"/>
      <c r="G22" s="3"/>
      <c r="H22" s="4"/>
      <c r="I22" s="4"/>
      <c r="J22" s="3"/>
    </row>
  </sheetData>
  <mergeCells count="1">
    <mergeCell ref="A2:L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L21"/>
  <sheetViews>
    <sheetView view="pageBreakPreview" topLeftCell="B1" zoomScale="85" zoomScaleNormal="100" zoomScaleSheetLayoutView="85" workbookViewId="0">
      <selection activeCell="I12" sqref="I12"/>
    </sheetView>
  </sheetViews>
  <sheetFormatPr defaultRowHeight="15"/>
  <cols>
    <col min="1" max="1" width="10.85546875" bestFit="1" customWidth="1"/>
    <col min="2" max="3" width="10" bestFit="1" customWidth="1"/>
    <col min="6" max="6" width="9.85546875" bestFit="1" customWidth="1"/>
    <col min="7" max="7" width="17.85546875" bestFit="1" customWidth="1"/>
    <col min="8" max="8" width="27.140625" customWidth="1"/>
    <col min="9" max="9" width="17.85546875" customWidth="1"/>
    <col min="10" max="10" width="17.140625" customWidth="1"/>
    <col min="11" max="11" width="12.7109375" customWidth="1"/>
    <col min="12" max="12" width="15.140625" customWidth="1"/>
  </cols>
  <sheetData>
    <row r="2" spans="1:12">
      <c r="A2" s="59" t="s">
        <v>59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4" spans="1:12" ht="30" customHeight="1">
      <c r="A4" s="11" t="s">
        <v>3</v>
      </c>
      <c r="B4" s="11" t="s">
        <v>14</v>
      </c>
      <c r="C4" s="11" t="s">
        <v>0</v>
      </c>
      <c r="D4" s="11" t="s">
        <v>1</v>
      </c>
      <c r="E4" s="11" t="s">
        <v>8</v>
      </c>
      <c r="F4" s="11" t="s">
        <v>13</v>
      </c>
      <c r="G4" s="11" t="s">
        <v>5</v>
      </c>
      <c r="H4" s="11" t="s">
        <v>2</v>
      </c>
      <c r="I4" s="11" t="s">
        <v>9</v>
      </c>
      <c r="J4" s="11" t="s">
        <v>10</v>
      </c>
      <c r="K4" s="11" t="s">
        <v>11</v>
      </c>
      <c r="L4" s="11" t="s">
        <v>12</v>
      </c>
    </row>
    <row r="5" spans="1:12">
      <c r="A5" s="5" t="s">
        <v>33</v>
      </c>
      <c r="B5" s="1">
        <v>1</v>
      </c>
      <c r="C5" s="1">
        <v>0</v>
      </c>
      <c r="D5" s="1">
        <v>100</v>
      </c>
      <c r="E5" s="1">
        <f>D5-C5</f>
        <v>100</v>
      </c>
      <c r="F5" s="1">
        <v>20</v>
      </c>
      <c r="G5" s="1" t="s">
        <v>18</v>
      </c>
      <c r="H5" s="1" t="s">
        <v>34</v>
      </c>
      <c r="I5" s="15">
        <v>45</v>
      </c>
      <c r="J5" s="15">
        <v>45</v>
      </c>
      <c r="K5" s="6">
        <f>E5*I5</f>
        <v>4500</v>
      </c>
      <c r="L5" s="6">
        <f>E5*J5</f>
        <v>4500</v>
      </c>
    </row>
    <row r="6" spans="1:12">
      <c r="A6" s="5" t="s">
        <v>33</v>
      </c>
      <c r="B6" s="1">
        <v>2</v>
      </c>
      <c r="C6" s="1">
        <v>100</v>
      </c>
      <c r="D6" s="1">
        <v>200</v>
      </c>
      <c r="E6" s="1">
        <f>D6-C6</f>
        <v>100</v>
      </c>
      <c r="F6" s="1">
        <v>20</v>
      </c>
      <c r="G6" s="1" t="s">
        <v>24</v>
      </c>
      <c r="H6" s="1" t="s">
        <v>35</v>
      </c>
      <c r="I6" s="15">
        <v>45</v>
      </c>
      <c r="J6" s="15">
        <v>45</v>
      </c>
      <c r="K6" s="6">
        <f t="shared" ref="K6:K12" si="0">E6*I6</f>
        <v>4500</v>
      </c>
      <c r="L6" s="6">
        <f t="shared" ref="L6:L12" si="1">E6*J6</f>
        <v>4500</v>
      </c>
    </row>
    <row r="7" spans="1:12">
      <c r="A7" s="5" t="s">
        <v>33</v>
      </c>
      <c r="B7" s="1">
        <v>3</v>
      </c>
      <c r="C7" s="1">
        <v>200</v>
      </c>
      <c r="D7" s="1">
        <v>300</v>
      </c>
      <c r="E7" s="1">
        <f>D7-C7</f>
        <v>100</v>
      </c>
      <c r="F7" s="1">
        <v>2</v>
      </c>
      <c r="G7" s="1" t="s">
        <v>36</v>
      </c>
      <c r="H7" s="1" t="s">
        <v>37</v>
      </c>
      <c r="I7" s="15">
        <v>29.25</v>
      </c>
      <c r="J7" s="15">
        <v>29.25</v>
      </c>
      <c r="K7" s="6">
        <f t="shared" si="0"/>
        <v>2925</v>
      </c>
      <c r="L7" s="6">
        <f t="shared" si="1"/>
        <v>2925</v>
      </c>
    </row>
    <row r="8" spans="1:12">
      <c r="A8" s="5" t="s">
        <v>33</v>
      </c>
      <c r="B8" s="1">
        <v>4</v>
      </c>
      <c r="C8" s="1">
        <v>300</v>
      </c>
      <c r="D8" s="1">
        <v>400</v>
      </c>
      <c r="E8" s="1">
        <f t="shared" ref="E8:E12" si="2">D8-C8</f>
        <v>100</v>
      </c>
      <c r="F8" s="1">
        <v>18</v>
      </c>
      <c r="G8" s="1" t="s">
        <v>39</v>
      </c>
      <c r="H8" s="1" t="s">
        <v>103</v>
      </c>
      <c r="I8" s="15">
        <v>68</v>
      </c>
      <c r="J8" s="15">
        <v>68</v>
      </c>
      <c r="K8" s="6">
        <f t="shared" si="0"/>
        <v>6800</v>
      </c>
      <c r="L8" s="6">
        <f t="shared" si="1"/>
        <v>6800</v>
      </c>
    </row>
    <row r="9" spans="1:12">
      <c r="A9" s="5" t="s">
        <v>33</v>
      </c>
      <c r="B9" s="1">
        <v>5</v>
      </c>
      <c r="C9" s="1">
        <v>400</v>
      </c>
      <c r="D9" s="1">
        <v>516</v>
      </c>
      <c r="E9" s="1">
        <f t="shared" si="2"/>
        <v>116</v>
      </c>
      <c r="F9" s="1">
        <v>0</v>
      </c>
      <c r="G9" s="1" t="s">
        <v>40</v>
      </c>
      <c r="H9" s="1" t="s">
        <v>41</v>
      </c>
      <c r="I9" s="15">
        <v>36.75</v>
      </c>
      <c r="J9" s="15">
        <v>36.75</v>
      </c>
      <c r="K9" s="6">
        <f t="shared" si="0"/>
        <v>4263</v>
      </c>
      <c r="L9" s="6">
        <f t="shared" si="1"/>
        <v>4263</v>
      </c>
    </row>
    <row r="10" spans="1:12" s="9" customFormat="1">
      <c r="A10" s="5" t="s">
        <v>33</v>
      </c>
      <c r="B10" s="7">
        <v>6</v>
      </c>
      <c r="C10" s="7">
        <v>516</v>
      </c>
      <c r="D10" s="7">
        <v>616</v>
      </c>
      <c r="E10" s="1">
        <f t="shared" si="2"/>
        <v>100</v>
      </c>
      <c r="F10" s="7">
        <v>5</v>
      </c>
      <c r="G10" s="1" t="s">
        <v>42</v>
      </c>
      <c r="H10" s="1" t="s">
        <v>43</v>
      </c>
      <c r="I10" s="16">
        <v>42.96</v>
      </c>
      <c r="J10" s="16">
        <v>42.96</v>
      </c>
      <c r="K10" s="8">
        <f t="shared" si="0"/>
        <v>4296</v>
      </c>
      <c r="L10" s="6">
        <f t="shared" si="1"/>
        <v>4296</v>
      </c>
    </row>
    <row r="11" spans="1:12">
      <c r="A11" s="5" t="s">
        <v>33</v>
      </c>
      <c r="B11" s="1">
        <v>7</v>
      </c>
      <c r="C11" s="1">
        <v>616</v>
      </c>
      <c r="D11" s="1">
        <v>716</v>
      </c>
      <c r="E11" s="1">
        <f t="shared" si="2"/>
        <v>100</v>
      </c>
      <c r="F11" s="1">
        <v>10</v>
      </c>
      <c r="G11" s="1" t="s">
        <v>44</v>
      </c>
      <c r="H11" s="1" t="s">
        <v>45</v>
      </c>
      <c r="I11" s="15">
        <v>50.21</v>
      </c>
      <c r="J11" s="15">
        <v>50.21</v>
      </c>
      <c r="K11" s="6">
        <f t="shared" si="0"/>
        <v>5021</v>
      </c>
      <c r="L11" s="6">
        <f t="shared" si="1"/>
        <v>5021</v>
      </c>
    </row>
    <row r="12" spans="1:12">
      <c r="A12" s="5" t="s">
        <v>33</v>
      </c>
      <c r="B12" s="1">
        <v>8</v>
      </c>
      <c r="C12" s="1">
        <v>716</v>
      </c>
      <c r="D12" s="1">
        <v>816</v>
      </c>
      <c r="E12" s="1">
        <f t="shared" si="2"/>
        <v>100</v>
      </c>
      <c r="F12" s="1">
        <v>28</v>
      </c>
      <c r="G12" s="1" t="s">
        <v>46</v>
      </c>
      <c r="H12" s="1" t="s">
        <v>47</v>
      </c>
      <c r="I12" s="15">
        <v>53.25</v>
      </c>
      <c r="J12" s="15">
        <v>53.25</v>
      </c>
      <c r="K12" s="6">
        <f t="shared" si="0"/>
        <v>5325</v>
      </c>
      <c r="L12" s="6">
        <f t="shared" si="1"/>
        <v>5325</v>
      </c>
    </row>
    <row r="13" spans="1:12">
      <c r="B13" s="18"/>
      <c r="C13" s="17"/>
      <c r="D13" s="1" t="s">
        <v>6</v>
      </c>
      <c r="E13" s="13">
        <f>SUM(E5:E12)</f>
        <v>816</v>
      </c>
      <c r="H13" t="s">
        <v>4</v>
      </c>
      <c r="J13" s="12" t="s">
        <v>6</v>
      </c>
      <c r="K13" s="14">
        <f>SUM(K5:K12)</f>
        <v>37630</v>
      </c>
      <c r="L13" s="14">
        <f>SUM(L5:L12)</f>
        <v>37630</v>
      </c>
    </row>
    <row r="14" spans="1:12">
      <c r="J14" s="2" t="s">
        <v>7</v>
      </c>
      <c r="K14" s="10">
        <f>K13/E13</f>
        <v>46.115196078431374</v>
      </c>
      <c r="L14" s="10">
        <f>L13/E13</f>
        <v>46.115196078431374</v>
      </c>
    </row>
    <row r="15" spans="1:12">
      <c r="D15" s="3"/>
      <c r="E15" s="3"/>
      <c r="F15" s="3"/>
      <c r="G15" s="3"/>
      <c r="H15" s="4"/>
      <c r="I15" s="4"/>
      <c r="J15" s="3"/>
    </row>
    <row r="16" spans="1:12">
      <c r="D16" s="3"/>
      <c r="E16" s="3"/>
      <c r="F16" s="3"/>
      <c r="G16" s="3"/>
      <c r="H16" s="4"/>
      <c r="I16" s="3"/>
      <c r="J16" s="3"/>
    </row>
    <row r="17" spans="4:10">
      <c r="D17" s="3"/>
      <c r="E17" s="3"/>
      <c r="F17" s="3"/>
      <c r="G17" s="3"/>
      <c r="H17" s="4"/>
      <c r="I17" s="4"/>
      <c r="J17" s="3"/>
    </row>
    <row r="18" spans="4:10">
      <c r="D18" s="3"/>
      <c r="E18" s="3"/>
      <c r="F18" s="3"/>
      <c r="G18" s="3"/>
      <c r="H18" s="4"/>
      <c r="I18" s="4"/>
      <c r="J18" s="3"/>
    </row>
    <row r="19" spans="4:10">
      <c r="D19" s="3"/>
      <c r="E19" s="3"/>
      <c r="F19" s="3"/>
      <c r="G19" s="3"/>
      <c r="H19" s="4"/>
      <c r="I19" s="4"/>
      <c r="J19" s="3"/>
    </row>
    <row r="20" spans="4:10">
      <c r="D20" s="3"/>
      <c r="E20" s="3"/>
      <c r="F20" s="3"/>
      <c r="G20" s="3"/>
      <c r="H20" s="4"/>
      <c r="I20" s="4"/>
      <c r="J20" s="3"/>
    </row>
    <row r="21" spans="4:10">
      <c r="D21" s="3"/>
      <c r="E21" s="3"/>
      <c r="F21" s="3"/>
      <c r="G21" s="3"/>
      <c r="H21" s="4"/>
      <c r="I21" s="4"/>
      <c r="J21" s="3"/>
    </row>
  </sheetData>
  <mergeCells count="1">
    <mergeCell ref="A2:L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41"/>
  <sheetViews>
    <sheetView tabSelected="1" view="pageBreakPreview" topLeftCell="A7" zoomScale="85" zoomScaleNormal="85" zoomScaleSheetLayoutView="85" workbookViewId="0">
      <selection activeCell="K49" sqref="K49"/>
    </sheetView>
  </sheetViews>
  <sheetFormatPr defaultRowHeight="15"/>
  <cols>
    <col min="2" max="2" width="10.7109375" bestFit="1" customWidth="1"/>
    <col min="3" max="4" width="9.28515625" bestFit="1" customWidth="1"/>
    <col min="5" max="6" width="11.28515625" customWidth="1"/>
    <col min="7" max="7" width="11" customWidth="1"/>
    <col min="8" max="8" width="16.85546875" bestFit="1" customWidth="1"/>
    <col min="9" max="9" width="23" bestFit="1" customWidth="1"/>
    <col min="10" max="10" width="10.85546875" customWidth="1"/>
    <col min="11" max="11" width="14.5703125" bestFit="1" customWidth="1"/>
    <col min="12" max="13" width="12.28515625" bestFit="1" customWidth="1"/>
  </cols>
  <sheetData>
    <row r="1" spans="1:13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9.5">
      <c r="A2" s="33"/>
      <c r="B2" s="51" t="s">
        <v>106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5.75" thickBo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5.75" thickBot="1">
      <c r="A5" s="33"/>
      <c r="B5" s="60" t="s">
        <v>69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62"/>
    </row>
    <row r="6" spans="1:13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45">
      <c r="A7" s="33"/>
      <c r="B7" s="11" t="s">
        <v>3</v>
      </c>
      <c r="C7" s="11" t="s">
        <v>14</v>
      </c>
      <c r="D7" s="11" t="s">
        <v>0</v>
      </c>
      <c r="E7" s="11" t="s">
        <v>1</v>
      </c>
      <c r="F7" s="11" t="s">
        <v>8</v>
      </c>
      <c r="G7" s="11" t="s">
        <v>13</v>
      </c>
      <c r="H7" s="11" t="s">
        <v>5</v>
      </c>
      <c r="I7" s="11" t="s">
        <v>2</v>
      </c>
      <c r="J7" s="11" t="s">
        <v>9</v>
      </c>
      <c r="K7" s="11" t="s">
        <v>107</v>
      </c>
      <c r="L7" s="11" t="s">
        <v>11</v>
      </c>
      <c r="M7" s="11" t="s">
        <v>12</v>
      </c>
    </row>
    <row r="8" spans="1:13">
      <c r="A8" s="33"/>
      <c r="B8" s="5" t="s">
        <v>15</v>
      </c>
      <c r="C8" s="1">
        <v>1</v>
      </c>
      <c r="D8" s="1">
        <v>0</v>
      </c>
      <c r="E8" s="1">
        <v>95</v>
      </c>
      <c r="F8" s="1">
        <f>E8-D8</f>
        <v>95</v>
      </c>
      <c r="G8" s="1">
        <v>1</v>
      </c>
      <c r="H8" s="1" t="s">
        <v>22</v>
      </c>
      <c r="I8" s="1" t="s">
        <v>90</v>
      </c>
      <c r="J8" s="15">
        <v>26.4</v>
      </c>
      <c r="K8" s="15">
        <v>26.4</v>
      </c>
      <c r="L8" s="6">
        <f>F8*J8</f>
        <v>2508</v>
      </c>
      <c r="M8" s="6">
        <f>F8*K8</f>
        <v>2508</v>
      </c>
    </row>
    <row r="9" spans="1:13">
      <c r="A9" s="33"/>
      <c r="B9" s="5" t="s">
        <v>16</v>
      </c>
      <c r="C9" s="1">
        <v>2</v>
      </c>
      <c r="D9" s="1">
        <v>95</v>
      </c>
      <c r="E9" s="1">
        <v>40</v>
      </c>
      <c r="F9" s="1">
        <v>105</v>
      </c>
      <c r="G9" s="1">
        <v>13</v>
      </c>
      <c r="H9" s="1" t="s">
        <v>20</v>
      </c>
      <c r="I9" s="1" t="s">
        <v>21</v>
      </c>
      <c r="J9" s="15">
        <v>65.5</v>
      </c>
      <c r="K9" s="15">
        <v>65.5</v>
      </c>
      <c r="L9" s="6">
        <f t="shared" ref="L9:L16" si="0">F9*J9</f>
        <v>6877.5</v>
      </c>
      <c r="M9" s="6">
        <f t="shared" ref="M9:M16" si="1">F9*K9</f>
        <v>6877.5</v>
      </c>
    </row>
    <row r="10" spans="1:13">
      <c r="A10" s="33"/>
      <c r="B10" s="5" t="s">
        <v>17</v>
      </c>
      <c r="C10" s="1">
        <v>3</v>
      </c>
      <c r="D10" s="1">
        <v>40</v>
      </c>
      <c r="E10" s="1">
        <v>140</v>
      </c>
      <c r="F10" s="1">
        <f>E10-D10</f>
        <v>100</v>
      </c>
      <c r="G10" s="1">
        <v>20</v>
      </c>
      <c r="H10" s="1" t="s">
        <v>91</v>
      </c>
      <c r="I10" s="1" t="s">
        <v>92</v>
      </c>
      <c r="J10" s="15">
        <v>45</v>
      </c>
      <c r="K10" s="15">
        <v>45</v>
      </c>
      <c r="L10" s="6">
        <f t="shared" si="0"/>
        <v>4500</v>
      </c>
      <c r="M10" s="6">
        <f t="shared" si="1"/>
        <v>4500</v>
      </c>
    </row>
    <row r="11" spans="1:13">
      <c r="A11" s="33"/>
      <c r="B11" s="5" t="s">
        <v>17</v>
      </c>
      <c r="C11" s="1">
        <v>4</v>
      </c>
      <c r="D11" s="1">
        <v>140</v>
      </c>
      <c r="E11" s="1">
        <v>285</v>
      </c>
      <c r="F11" s="1">
        <f t="shared" ref="F11:F16" si="2">E11-D11</f>
        <v>145</v>
      </c>
      <c r="G11" s="1">
        <v>20</v>
      </c>
      <c r="H11" s="1" t="s">
        <v>91</v>
      </c>
      <c r="I11" s="1" t="s">
        <v>104</v>
      </c>
      <c r="J11" s="15">
        <v>56.25</v>
      </c>
      <c r="K11" s="15">
        <v>56.25</v>
      </c>
      <c r="L11" s="6">
        <f t="shared" si="0"/>
        <v>8156.25</v>
      </c>
      <c r="M11" s="6">
        <f t="shared" si="1"/>
        <v>8156.25</v>
      </c>
    </row>
    <row r="12" spans="1:13">
      <c r="A12" s="33"/>
      <c r="B12" s="5" t="s">
        <v>17</v>
      </c>
      <c r="C12" s="1">
        <v>5</v>
      </c>
      <c r="D12" s="1">
        <v>285</v>
      </c>
      <c r="E12" s="1">
        <v>360</v>
      </c>
      <c r="F12" s="1">
        <f t="shared" si="2"/>
        <v>75</v>
      </c>
      <c r="G12" s="1">
        <v>42</v>
      </c>
      <c r="H12" s="1" t="s">
        <v>25</v>
      </c>
      <c r="I12" s="1" t="s">
        <v>26</v>
      </c>
      <c r="J12" s="15">
        <v>79.5</v>
      </c>
      <c r="K12" s="15">
        <v>79.5</v>
      </c>
      <c r="L12" s="6">
        <f t="shared" si="0"/>
        <v>5962.5</v>
      </c>
      <c r="M12" s="6">
        <f t="shared" si="1"/>
        <v>5962.5</v>
      </c>
    </row>
    <row r="13" spans="1:13">
      <c r="A13" s="33"/>
      <c r="B13" s="5" t="s">
        <v>17</v>
      </c>
      <c r="C13" s="7">
        <v>6</v>
      </c>
      <c r="D13" s="7">
        <v>360</v>
      </c>
      <c r="E13" s="7">
        <v>460</v>
      </c>
      <c r="F13" s="1">
        <f t="shared" si="2"/>
        <v>100</v>
      </c>
      <c r="G13" s="7">
        <v>30</v>
      </c>
      <c r="H13" s="1" t="s">
        <v>25</v>
      </c>
      <c r="I13" s="1" t="s">
        <v>26</v>
      </c>
      <c r="J13" s="16">
        <v>34.25</v>
      </c>
      <c r="K13" s="16">
        <v>34.25</v>
      </c>
      <c r="L13" s="8">
        <f t="shared" si="0"/>
        <v>3425</v>
      </c>
      <c r="M13" s="6">
        <f t="shared" si="1"/>
        <v>3425</v>
      </c>
    </row>
    <row r="14" spans="1:13">
      <c r="A14" s="33"/>
      <c r="B14" s="5" t="s">
        <v>17</v>
      </c>
      <c r="C14" s="1">
        <v>7</v>
      </c>
      <c r="D14" s="1">
        <v>460</v>
      </c>
      <c r="E14" s="1">
        <v>560</v>
      </c>
      <c r="F14" s="1">
        <f t="shared" si="2"/>
        <v>100</v>
      </c>
      <c r="G14" s="1">
        <v>15</v>
      </c>
      <c r="H14" s="1" t="s">
        <v>27</v>
      </c>
      <c r="I14" s="1" t="s">
        <v>28</v>
      </c>
      <c r="J14" s="15">
        <v>44</v>
      </c>
      <c r="K14" s="15">
        <v>44</v>
      </c>
      <c r="L14" s="6">
        <f t="shared" si="0"/>
        <v>4400</v>
      </c>
      <c r="M14" s="6">
        <f t="shared" si="1"/>
        <v>4400</v>
      </c>
    </row>
    <row r="15" spans="1:13">
      <c r="A15" s="33"/>
      <c r="B15" s="5" t="s">
        <v>17</v>
      </c>
      <c r="C15" s="1">
        <v>8</v>
      </c>
      <c r="D15" s="1">
        <v>560</v>
      </c>
      <c r="E15" s="1">
        <v>660</v>
      </c>
      <c r="F15" s="1">
        <f t="shared" si="2"/>
        <v>100</v>
      </c>
      <c r="G15" s="1">
        <v>3</v>
      </c>
      <c r="H15" s="1" t="s">
        <v>94</v>
      </c>
      <c r="I15" s="1" t="s">
        <v>30</v>
      </c>
      <c r="J15" s="15">
        <v>29.44</v>
      </c>
      <c r="K15" s="15">
        <v>29.44</v>
      </c>
      <c r="L15" s="6">
        <f t="shared" si="0"/>
        <v>2944</v>
      </c>
      <c r="M15" s="6">
        <f t="shared" si="1"/>
        <v>2944</v>
      </c>
    </row>
    <row r="16" spans="1:13">
      <c r="A16" s="33"/>
      <c r="B16" s="5" t="s">
        <v>17</v>
      </c>
      <c r="C16" s="1">
        <v>9</v>
      </c>
      <c r="D16" s="1">
        <v>660</v>
      </c>
      <c r="E16" s="1">
        <v>770</v>
      </c>
      <c r="F16" s="1">
        <f t="shared" si="2"/>
        <v>110</v>
      </c>
      <c r="G16" s="1">
        <v>0.5</v>
      </c>
      <c r="H16" s="1" t="s">
        <v>31</v>
      </c>
      <c r="I16" s="1" t="s">
        <v>32</v>
      </c>
      <c r="J16" s="15">
        <v>33.68</v>
      </c>
      <c r="K16" s="15">
        <v>33.68</v>
      </c>
      <c r="L16" s="6">
        <f t="shared" si="0"/>
        <v>3704.8</v>
      </c>
      <c r="M16" s="6">
        <f t="shared" si="1"/>
        <v>3704.8</v>
      </c>
    </row>
    <row r="17" spans="1:13">
      <c r="A17" s="33"/>
      <c r="B17" s="33"/>
      <c r="C17" s="52"/>
      <c r="D17" s="53"/>
      <c r="E17" s="34" t="s">
        <v>6</v>
      </c>
      <c r="F17" s="40">
        <f>SUM(F8:F16)</f>
        <v>930</v>
      </c>
      <c r="G17" s="33"/>
      <c r="H17" s="33"/>
      <c r="I17" s="33" t="s">
        <v>4</v>
      </c>
      <c r="J17" s="33"/>
      <c r="K17" s="40" t="s">
        <v>6</v>
      </c>
      <c r="L17" s="54">
        <f>SUM(L8:L16)</f>
        <v>42478.05</v>
      </c>
      <c r="M17" s="54">
        <f>SUM(M8:M16)</f>
        <v>42478.05</v>
      </c>
    </row>
    <row r="18" spans="1:13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55" t="s">
        <v>105</v>
      </c>
      <c r="L18" s="56">
        <f>L17/F17</f>
        <v>45.675322580645165</v>
      </c>
      <c r="M18" s="56">
        <f>M17/F17</f>
        <v>45.675322580645165</v>
      </c>
    </row>
    <row r="19" spans="1:13" ht="15.75" thickBo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  <row r="20" spans="1:13" ht="15.75" thickBot="1">
      <c r="A20" s="33"/>
      <c r="B20" s="60" t="s">
        <v>70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2"/>
    </row>
    <row r="21" spans="1:13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</row>
    <row r="22" spans="1:13" ht="45">
      <c r="A22" s="33"/>
      <c r="B22" s="11" t="s">
        <v>3</v>
      </c>
      <c r="C22" s="11" t="s">
        <v>14</v>
      </c>
      <c r="D22" s="11" t="s">
        <v>0</v>
      </c>
      <c r="E22" s="11" t="s">
        <v>1</v>
      </c>
      <c r="F22" s="11" t="s">
        <v>8</v>
      </c>
      <c r="G22" s="11" t="s">
        <v>13</v>
      </c>
      <c r="H22" s="11" t="s">
        <v>5</v>
      </c>
      <c r="I22" s="11" t="s">
        <v>2</v>
      </c>
      <c r="J22" s="11" t="s">
        <v>9</v>
      </c>
      <c r="K22" s="11" t="s">
        <v>107</v>
      </c>
      <c r="L22" s="11" t="s">
        <v>11</v>
      </c>
      <c r="M22" s="11" t="s">
        <v>12</v>
      </c>
    </row>
    <row r="23" spans="1:13">
      <c r="A23" s="33"/>
      <c r="B23" s="5" t="s">
        <v>33</v>
      </c>
      <c r="C23" s="1">
        <v>1</v>
      </c>
      <c r="D23" s="1">
        <v>0</v>
      </c>
      <c r="E23" s="1">
        <v>100</v>
      </c>
      <c r="F23" s="1">
        <f>E23-D23</f>
        <v>100</v>
      </c>
      <c r="G23" s="1">
        <v>20</v>
      </c>
      <c r="H23" s="1" t="s">
        <v>62</v>
      </c>
      <c r="I23" s="1" t="s">
        <v>34</v>
      </c>
      <c r="J23" s="15">
        <v>45</v>
      </c>
      <c r="K23" s="15">
        <v>45</v>
      </c>
      <c r="L23" s="6">
        <f>F23*J23</f>
        <v>4500</v>
      </c>
      <c r="M23" s="6">
        <f>F23*K23</f>
        <v>4500</v>
      </c>
    </row>
    <row r="24" spans="1:13">
      <c r="A24" s="33"/>
      <c r="B24" s="5" t="s">
        <v>33</v>
      </c>
      <c r="C24" s="1">
        <v>2</v>
      </c>
      <c r="D24" s="1">
        <v>100</v>
      </c>
      <c r="E24" s="1">
        <v>200</v>
      </c>
      <c r="F24" s="1">
        <f>E24-D24</f>
        <v>100</v>
      </c>
      <c r="G24" s="1">
        <v>20</v>
      </c>
      <c r="H24" s="1" t="s">
        <v>62</v>
      </c>
      <c r="I24" s="1" t="s">
        <v>35</v>
      </c>
      <c r="J24" s="15">
        <v>45</v>
      </c>
      <c r="K24" s="15">
        <v>45</v>
      </c>
      <c r="L24" s="6">
        <f t="shared" ref="L24:L30" si="3">F24*J24</f>
        <v>4500</v>
      </c>
      <c r="M24" s="6">
        <f>F24*K24</f>
        <v>4500</v>
      </c>
    </row>
    <row r="25" spans="1:13">
      <c r="A25" s="33"/>
      <c r="B25" s="5" t="s">
        <v>33</v>
      </c>
      <c r="C25" s="1">
        <v>3</v>
      </c>
      <c r="D25" s="1">
        <v>200</v>
      </c>
      <c r="E25" s="1">
        <v>300</v>
      </c>
      <c r="F25" s="1">
        <f>E25-D25</f>
        <v>100</v>
      </c>
      <c r="G25" s="1">
        <v>2</v>
      </c>
      <c r="H25" s="1" t="s">
        <v>36</v>
      </c>
      <c r="I25" s="1" t="s">
        <v>37</v>
      </c>
      <c r="J25" s="15">
        <v>29.25</v>
      </c>
      <c r="K25" s="15">
        <v>29.25</v>
      </c>
      <c r="L25" s="6">
        <f t="shared" si="3"/>
        <v>2925</v>
      </c>
      <c r="M25" s="6">
        <f>F25*K25</f>
        <v>2925</v>
      </c>
    </row>
    <row r="26" spans="1:13">
      <c r="A26" s="33"/>
      <c r="B26" s="5" t="s">
        <v>33</v>
      </c>
      <c r="C26" s="1">
        <v>4</v>
      </c>
      <c r="D26" s="1">
        <v>300</v>
      </c>
      <c r="E26" s="1">
        <v>400</v>
      </c>
      <c r="F26" s="1">
        <f t="shared" ref="F26:F30" si="4">E26-D26</f>
        <v>100</v>
      </c>
      <c r="G26" s="1">
        <v>18</v>
      </c>
      <c r="H26" s="1" t="s">
        <v>39</v>
      </c>
      <c r="I26" s="1" t="s">
        <v>103</v>
      </c>
      <c r="J26" s="15">
        <v>68</v>
      </c>
      <c r="K26" s="15">
        <v>68</v>
      </c>
      <c r="L26" s="6">
        <f t="shared" si="3"/>
        <v>6800</v>
      </c>
      <c r="M26" s="6">
        <f t="shared" ref="M26:M30" si="5">F26*K26</f>
        <v>6800</v>
      </c>
    </row>
    <row r="27" spans="1:13">
      <c r="A27" s="33"/>
      <c r="B27" s="5" t="s">
        <v>33</v>
      </c>
      <c r="C27" s="1">
        <v>5</v>
      </c>
      <c r="D27" s="1">
        <v>400</v>
      </c>
      <c r="E27" s="1">
        <v>516</v>
      </c>
      <c r="F27" s="1">
        <f t="shared" si="4"/>
        <v>116</v>
      </c>
      <c r="G27" s="1">
        <v>0</v>
      </c>
      <c r="H27" s="1" t="s">
        <v>40</v>
      </c>
      <c r="I27" s="1" t="s">
        <v>41</v>
      </c>
      <c r="J27" s="15">
        <v>36.75</v>
      </c>
      <c r="K27" s="15">
        <v>36.75</v>
      </c>
      <c r="L27" s="6">
        <f t="shared" si="3"/>
        <v>4263</v>
      </c>
      <c r="M27" s="6">
        <f t="shared" si="5"/>
        <v>4263</v>
      </c>
    </row>
    <row r="28" spans="1:13">
      <c r="A28" s="33"/>
      <c r="B28" s="5" t="s">
        <v>33</v>
      </c>
      <c r="C28" s="7">
        <v>6</v>
      </c>
      <c r="D28" s="7">
        <v>516</v>
      </c>
      <c r="E28" s="7">
        <v>616</v>
      </c>
      <c r="F28" s="1">
        <f t="shared" si="4"/>
        <v>100</v>
      </c>
      <c r="G28" s="7">
        <v>5</v>
      </c>
      <c r="H28" s="1" t="s">
        <v>42</v>
      </c>
      <c r="I28" s="1" t="s">
        <v>43</v>
      </c>
      <c r="J28" s="16">
        <v>42.96</v>
      </c>
      <c r="K28" s="16">
        <v>42.96</v>
      </c>
      <c r="L28" s="8">
        <f t="shared" si="3"/>
        <v>4296</v>
      </c>
      <c r="M28" s="6">
        <f>F28*K28</f>
        <v>4296</v>
      </c>
    </row>
    <row r="29" spans="1:13">
      <c r="A29" s="33"/>
      <c r="B29" s="5" t="s">
        <v>33</v>
      </c>
      <c r="C29" s="1">
        <v>7</v>
      </c>
      <c r="D29" s="1">
        <v>616</v>
      </c>
      <c r="E29" s="1">
        <v>716</v>
      </c>
      <c r="F29" s="1">
        <f t="shared" si="4"/>
        <v>100</v>
      </c>
      <c r="G29" s="1">
        <v>10</v>
      </c>
      <c r="H29" s="1" t="s">
        <v>44</v>
      </c>
      <c r="I29" s="1" t="s">
        <v>45</v>
      </c>
      <c r="J29" s="15">
        <v>50.21</v>
      </c>
      <c r="K29" s="15">
        <v>50.21</v>
      </c>
      <c r="L29" s="6">
        <f>F29*J29</f>
        <v>5021</v>
      </c>
      <c r="M29" s="6">
        <f>F29*K29</f>
        <v>5021</v>
      </c>
    </row>
    <row r="30" spans="1:13">
      <c r="A30" s="33"/>
      <c r="B30" s="5" t="s">
        <v>33</v>
      </c>
      <c r="C30" s="1">
        <v>8</v>
      </c>
      <c r="D30" s="1">
        <v>716</v>
      </c>
      <c r="E30" s="1">
        <v>816</v>
      </c>
      <c r="F30" s="1">
        <f t="shared" si="4"/>
        <v>100</v>
      </c>
      <c r="G30" s="1">
        <v>28</v>
      </c>
      <c r="H30" s="1" t="s">
        <v>46</v>
      </c>
      <c r="I30" s="1" t="s">
        <v>47</v>
      </c>
      <c r="J30" s="15">
        <v>53.25</v>
      </c>
      <c r="K30" s="15">
        <v>53.25</v>
      </c>
      <c r="L30" s="6">
        <f t="shared" si="3"/>
        <v>5325</v>
      </c>
      <c r="M30" s="6">
        <f t="shared" si="5"/>
        <v>5325</v>
      </c>
    </row>
    <row r="31" spans="1:13">
      <c r="A31" s="33"/>
      <c r="B31" s="33"/>
      <c r="C31" s="52"/>
      <c r="D31" s="53"/>
      <c r="E31" s="34" t="s">
        <v>6</v>
      </c>
      <c r="F31" s="40">
        <f>SUM(F23:F30)</f>
        <v>816</v>
      </c>
      <c r="G31" s="33"/>
      <c r="H31" s="33"/>
      <c r="I31" s="33" t="s">
        <v>4</v>
      </c>
      <c r="J31" s="33"/>
      <c r="K31" s="40" t="s">
        <v>6</v>
      </c>
      <c r="L31" s="54">
        <f>SUM(L23:L30)</f>
        <v>37630</v>
      </c>
      <c r="M31" s="54">
        <f>SUM(M23:M30)</f>
        <v>37630</v>
      </c>
    </row>
    <row r="32" spans="1:13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55" t="s">
        <v>112</v>
      </c>
      <c r="L32" s="56">
        <f>L31/F31</f>
        <v>46.115196078431374</v>
      </c>
      <c r="M32" s="56">
        <f>M31/F31</f>
        <v>46.115196078431374</v>
      </c>
    </row>
    <row r="33" spans="1:13" ht="15.75" thickBot="1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46"/>
      <c r="L33" s="57"/>
      <c r="M33" s="57"/>
    </row>
    <row r="34" spans="1:13" ht="15.75" thickBot="1">
      <c r="A34" s="33"/>
      <c r="B34" s="60" t="s">
        <v>102</v>
      </c>
      <c r="C34" s="61"/>
      <c r="D34" s="61"/>
      <c r="E34" s="61"/>
      <c r="F34" s="61"/>
      <c r="G34" s="62"/>
      <c r="H34" s="58"/>
      <c r="I34" s="58"/>
      <c r="J34" s="58"/>
      <c r="K34" s="58"/>
      <c r="L34" s="58"/>
      <c r="M34" s="58"/>
    </row>
    <row r="35" spans="1:13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46"/>
      <c r="L35" s="57"/>
      <c r="M35" s="57"/>
    </row>
    <row r="36" spans="1:13" ht="45">
      <c r="A36" s="33"/>
      <c r="B36" s="33"/>
      <c r="C36" s="49" t="s">
        <v>64</v>
      </c>
      <c r="D36" s="49" t="s">
        <v>65</v>
      </c>
      <c r="E36" s="50" t="s">
        <v>11</v>
      </c>
      <c r="F36" s="50" t="s">
        <v>12</v>
      </c>
      <c r="G36" s="33"/>
      <c r="H36" s="33"/>
      <c r="I36" s="33" t="s">
        <v>109</v>
      </c>
      <c r="J36" s="33"/>
      <c r="K36" s="33"/>
      <c r="L36" s="33"/>
      <c r="M36" s="33"/>
    </row>
    <row r="37" spans="1:13">
      <c r="A37" s="33"/>
      <c r="B37" s="33"/>
      <c r="C37" s="1">
        <v>40</v>
      </c>
      <c r="D37" s="22">
        <v>930</v>
      </c>
      <c r="E37" s="27">
        <f>L18</f>
        <v>45.675322580645165</v>
      </c>
      <c r="F37" s="27">
        <f>M18</f>
        <v>45.675322580645165</v>
      </c>
      <c r="G37" s="33"/>
      <c r="H37" s="33"/>
      <c r="I37" s="33" t="s">
        <v>116</v>
      </c>
      <c r="J37" s="33"/>
      <c r="K37" s="33"/>
      <c r="L37" s="33"/>
      <c r="M37" s="33"/>
    </row>
    <row r="38" spans="1:13">
      <c r="A38" s="33"/>
      <c r="B38" s="33"/>
      <c r="C38" s="1">
        <v>116</v>
      </c>
      <c r="D38" s="22">
        <v>816</v>
      </c>
      <c r="E38" s="27">
        <f>L32</f>
        <v>46.115196078431374</v>
      </c>
      <c r="F38" s="27">
        <f>M32</f>
        <v>46.115196078431374</v>
      </c>
      <c r="G38" s="33"/>
      <c r="H38" s="33"/>
      <c r="I38" s="33" t="s">
        <v>113</v>
      </c>
      <c r="J38" s="33"/>
      <c r="K38" s="33"/>
      <c r="L38" s="33"/>
      <c r="M38" s="33"/>
    </row>
    <row r="39" spans="1:13">
      <c r="A39" s="33"/>
      <c r="B39" s="33"/>
      <c r="C39" s="1" t="s">
        <v>68</v>
      </c>
      <c r="D39" s="22">
        <f>SUM(D37:D38)</f>
        <v>1746</v>
      </c>
      <c r="E39" s="27">
        <f>(L31+L17)/ (F31+F17)</f>
        <v>45.880899198167242</v>
      </c>
      <c r="F39" s="27">
        <f>(M31+M17)/ (F31+F17)</f>
        <v>45.880899198167242</v>
      </c>
      <c r="G39" s="33"/>
      <c r="H39" s="33"/>
      <c r="I39" s="33" t="s">
        <v>114</v>
      </c>
      <c r="J39" s="33"/>
      <c r="K39" s="33" t="s">
        <v>110</v>
      </c>
      <c r="L39" s="33"/>
      <c r="M39" s="33"/>
    </row>
    <row r="40" spans="1:13">
      <c r="A40" s="33"/>
      <c r="B40" s="33"/>
      <c r="C40" s="33"/>
      <c r="D40" s="33"/>
      <c r="E40" s="33"/>
      <c r="F40" s="33"/>
      <c r="G40" s="33"/>
      <c r="H40" s="33"/>
      <c r="I40" s="33" t="s">
        <v>115</v>
      </c>
      <c r="J40" s="33"/>
      <c r="K40" s="33" t="s">
        <v>111</v>
      </c>
      <c r="L40" s="33"/>
      <c r="M40" s="33"/>
    </row>
    <row r="41" spans="1:13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</row>
  </sheetData>
  <mergeCells count="3">
    <mergeCell ref="B34:G34"/>
    <mergeCell ref="B5:M5"/>
    <mergeCell ref="B20:M20"/>
  </mergeCells>
  <printOptions horizontalCentered="1"/>
  <pageMargins left="0.19685039370078741" right="0.19685039370078741" top="0.15748031496062992" bottom="0.15748031496062992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V41"/>
  <sheetViews>
    <sheetView view="pageBreakPreview" topLeftCell="F19" zoomScale="85" zoomScaleNormal="85" zoomScaleSheetLayoutView="85" workbookViewId="0">
      <selection activeCell="E8" sqref="E8"/>
    </sheetView>
  </sheetViews>
  <sheetFormatPr defaultRowHeight="15"/>
  <cols>
    <col min="2" max="2" width="4" bestFit="1" customWidth="1"/>
    <col min="3" max="3" width="8" bestFit="1" customWidth="1"/>
    <col min="4" max="4" width="6.7109375" bestFit="1" customWidth="1"/>
    <col min="5" max="5" width="6.5703125" bestFit="1" customWidth="1"/>
    <col min="6" max="6" width="8.85546875" bestFit="1" customWidth="1"/>
    <col min="7" max="7" width="16.85546875" bestFit="1" customWidth="1"/>
    <col min="8" max="10" width="8.7109375" bestFit="1" customWidth="1"/>
    <col min="11" max="11" width="9.85546875" bestFit="1" customWidth="1"/>
    <col min="12" max="12" width="11.140625" customWidth="1"/>
    <col min="13" max="13" width="9.42578125" bestFit="1" customWidth="1"/>
    <col min="14" max="14" width="9" bestFit="1" customWidth="1"/>
    <col min="15" max="15" width="11.85546875" bestFit="1" customWidth="1"/>
    <col min="16" max="17" width="11.7109375" customWidth="1"/>
    <col min="18" max="18" width="14.42578125" bestFit="1" customWidth="1"/>
    <col min="19" max="19" width="14.140625" bestFit="1" customWidth="1"/>
    <col min="20" max="20" width="15.140625" bestFit="1" customWidth="1"/>
    <col min="21" max="21" width="13.42578125" bestFit="1" customWidth="1"/>
    <col min="22" max="22" width="14.7109375" bestFit="1" customWidth="1"/>
  </cols>
  <sheetData>
    <row r="1" spans="2:22"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2:22" ht="19.5">
      <c r="B2" s="47"/>
      <c r="C2" s="48" t="s">
        <v>108</v>
      </c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</row>
    <row r="3" spans="2:22" ht="15.75" thickBot="1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2:22" ht="15.75" thickBot="1">
      <c r="B4" s="60" t="s">
        <v>88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2"/>
    </row>
    <row r="5" spans="2:22"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</row>
    <row r="6" spans="2:22" ht="45">
      <c r="B6" s="11" t="s">
        <v>3</v>
      </c>
      <c r="C6" s="11" t="s">
        <v>81</v>
      </c>
      <c r="D6" s="11" t="s">
        <v>0</v>
      </c>
      <c r="E6" s="11" t="s">
        <v>1</v>
      </c>
      <c r="F6" s="11" t="s">
        <v>8</v>
      </c>
      <c r="G6" s="11" t="s">
        <v>5</v>
      </c>
      <c r="H6" s="11" t="s">
        <v>71</v>
      </c>
      <c r="I6" s="11" t="s">
        <v>72</v>
      </c>
      <c r="J6" s="11" t="s">
        <v>73</v>
      </c>
      <c r="K6" s="11" t="s">
        <v>82</v>
      </c>
      <c r="L6" s="11" t="s">
        <v>83</v>
      </c>
      <c r="M6" s="23" t="s">
        <v>74</v>
      </c>
      <c r="N6" s="11" t="s">
        <v>75</v>
      </c>
      <c r="O6" s="11" t="s">
        <v>76</v>
      </c>
      <c r="P6" s="11" t="s">
        <v>84</v>
      </c>
      <c r="Q6" s="11" t="s">
        <v>85</v>
      </c>
      <c r="R6" s="11" t="s">
        <v>77</v>
      </c>
      <c r="S6" s="11" t="s">
        <v>78</v>
      </c>
      <c r="T6" s="11" t="s">
        <v>79</v>
      </c>
      <c r="U6" s="11" t="s">
        <v>86</v>
      </c>
      <c r="V6" s="11" t="s">
        <v>87</v>
      </c>
    </row>
    <row r="7" spans="2:22">
      <c r="B7" s="5">
        <v>116</v>
      </c>
      <c r="C7" s="1">
        <v>1</v>
      </c>
      <c r="D7" s="1">
        <v>0</v>
      </c>
      <c r="E7" s="1">
        <v>100</v>
      </c>
      <c r="F7" s="1">
        <f>E7-D7</f>
        <v>100</v>
      </c>
      <c r="G7" s="1" t="s">
        <v>62</v>
      </c>
      <c r="H7" s="31">
        <v>35.5</v>
      </c>
      <c r="I7" s="31">
        <v>34.299999999999997</v>
      </c>
      <c r="J7" s="31">
        <v>19.899999999999999</v>
      </c>
      <c r="K7" s="31">
        <v>32.4</v>
      </c>
      <c r="L7" s="31">
        <v>29</v>
      </c>
      <c r="M7" s="26">
        <v>34320</v>
      </c>
      <c r="N7" s="25">
        <v>65489.751284860424</v>
      </c>
      <c r="O7" s="25">
        <v>63852.507502738918</v>
      </c>
      <c r="P7" s="25">
        <v>10920</v>
      </c>
      <c r="Q7" s="25">
        <v>77000</v>
      </c>
      <c r="R7" s="6">
        <f>M7*H7</f>
        <v>1218360</v>
      </c>
      <c r="S7" s="6">
        <f>N7*I7</f>
        <v>2246298.4690707126</v>
      </c>
      <c r="T7" s="6">
        <f>O7*J7</f>
        <v>1270664.8993045043</v>
      </c>
      <c r="U7" s="6">
        <f>P7*K7</f>
        <v>353808</v>
      </c>
      <c r="V7" s="6">
        <f>Q7*L7</f>
        <v>2233000</v>
      </c>
    </row>
    <row r="8" spans="2:22">
      <c r="B8" s="5">
        <v>116</v>
      </c>
      <c r="C8" s="1">
        <v>2</v>
      </c>
      <c r="D8" s="1">
        <v>100</v>
      </c>
      <c r="E8" s="1">
        <v>200</v>
      </c>
      <c r="F8" s="1">
        <f>E8-D8</f>
        <v>100</v>
      </c>
      <c r="G8" s="1" t="s">
        <v>62</v>
      </c>
      <c r="H8" s="31">
        <v>35.5</v>
      </c>
      <c r="I8" s="31">
        <v>34.299999999999997</v>
      </c>
      <c r="J8" s="31">
        <v>19.899999999999999</v>
      </c>
      <c r="K8" s="31">
        <v>32.4</v>
      </c>
      <c r="L8" s="31">
        <v>29</v>
      </c>
      <c r="M8" s="26">
        <v>34320</v>
      </c>
      <c r="N8" s="25">
        <v>65489.751284860424</v>
      </c>
      <c r="O8" s="25">
        <v>63852.507502738918</v>
      </c>
      <c r="P8" s="25">
        <v>10920</v>
      </c>
      <c r="Q8" s="25">
        <v>77000</v>
      </c>
      <c r="R8" s="6">
        <f t="shared" ref="R8:S13" si="0">M8*H8</f>
        <v>1218360</v>
      </c>
      <c r="S8" s="6">
        <f t="shared" si="0"/>
        <v>2246298.4690707126</v>
      </c>
      <c r="T8" s="6">
        <f t="shared" ref="T8:V13" si="1">O8*J8</f>
        <v>1270664.8993045043</v>
      </c>
      <c r="U8" s="6">
        <f t="shared" si="1"/>
        <v>353808</v>
      </c>
      <c r="V8" s="6">
        <f t="shared" si="1"/>
        <v>2233000</v>
      </c>
    </row>
    <row r="9" spans="2:22">
      <c r="B9" s="5">
        <v>116</v>
      </c>
      <c r="C9" s="1">
        <v>3</v>
      </c>
      <c r="D9" s="1">
        <v>200</v>
      </c>
      <c r="E9" s="1">
        <v>300</v>
      </c>
      <c r="F9" s="1">
        <f t="shared" ref="F9:F14" si="2">E9-D9</f>
        <v>100</v>
      </c>
      <c r="G9" s="1" t="s">
        <v>36</v>
      </c>
      <c r="H9" s="6">
        <v>34</v>
      </c>
      <c r="I9" s="6">
        <v>30</v>
      </c>
      <c r="J9" s="6">
        <v>24</v>
      </c>
      <c r="K9" s="29">
        <v>30</v>
      </c>
      <c r="L9" s="6">
        <v>30</v>
      </c>
      <c r="M9" s="26">
        <v>34320</v>
      </c>
      <c r="N9" s="25">
        <v>65489.751284860424</v>
      </c>
      <c r="O9" s="25">
        <v>63852.507502738918</v>
      </c>
      <c r="P9" s="25">
        <v>10920</v>
      </c>
      <c r="Q9" s="25">
        <v>77000</v>
      </c>
      <c r="R9" s="6">
        <f t="shared" si="0"/>
        <v>1166880</v>
      </c>
      <c r="S9" s="6">
        <f t="shared" si="0"/>
        <v>1964692.5385458127</v>
      </c>
      <c r="T9" s="6">
        <f t="shared" si="1"/>
        <v>1532460.1800657341</v>
      </c>
      <c r="U9" s="6">
        <f t="shared" si="1"/>
        <v>327600</v>
      </c>
      <c r="V9" s="6">
        <f t="shared" si="1"/>
        <v>2310000</v>
      </c>
    </row>
    <row r="10" spans="2:22">
      <c r="B10" s="5">
        <v>116</v>
      </c>
      <c r="C10" s="1">
        <v>4</v>
      </c>
      <c r="D10" s="1">
        <v>300</v>
      </c>
      <c r="E10" s="1">
        <v>400</v>
      </c>
      <c r="F10" s="1">
        <f t="shared" si="2"/>
        <v>100</v>
      </c>
      <c r="G10" s="1" t="s">
        <v>39</v>
      </c>
      <c r="H10" s="6">
        <v>30</v>
      </c>
      <c r="I10" s="6">
        <v>30</v>
      </c>
      <c r="J10" s="6">
        <v>12</v>
      </c>
      <c r="K10" s="29">
        <v>30</v>
      </c>
      <c r="L10" s="6">
        <v>18</v>
      </c>
      <c r="M10" s="26">
        <v>34320</v>
      </c>
      <c r="N10" s="25">
        <v>65489.751284860424</v>
      </c>
      <c r="O10" s="25">
        <v>63852.507502738918</v>
      </c>
      <c r="P10" s="25">
        <v>10920</v>
      </c>
      <c r="Q10" s="25">
        <v>77000</v>
      </c>
      <c r="R10" s="6">
        <f t="shared" si="0"/>
        <v>1029600</v>
      </c>
      <c r="S10" s="6">
        <f t="shared" si="0"/>
        <v>1964692.5385458127</v>
      </c>
      <c r="T10" s="6">
        <f t="shared" si="1"/>
        <v>766230.09003286704</v>
      </c>
      <c r="U10" s="6">
        <f t="shared" si="1"/>
        <v>327600</v>
      </c>
      <c r="V10" s="6">
        <f t="shared" si="1"/>
        <v>1386000</v>
      </c>
    </row>
    <row r="11" spans="2:22">
      <c r="B11" s="5">
        <v>116</v>
      </c>
      <c r="C11" s="1">
        <v>5</v>
      </c>
      <c r="D11" s="1">
        <v>400</v>
      </c>
      <c r="E11" s="1">
        <v>516</v>
      </c>
      <c r="F11" s="1">
        <f t="shared" si="2"/>
        <v>116</v>
      </c>
      <c r="G11" s="1" t="s">
        <v>40</v>
      </c>
      <c r="H11" s="6">
        <v>32</v>
      </c>
      <c r="I11" s="6">
        <v>32</v>
      </c>
      <c r="J11" s="6">
        <v>16</v>
      </c>
      <c r="K11" s="6">
        <v>30</v>
      </c>
      <c r="L11" s="6">
        <v>28</v>
      </c>
      <c r="M11" s="26">
        <v>39811.199999999997</v>
      </c>
      <c r="N11" s="25">
        <v>75968.399999999994</v>
      </c>
      <c r="O11" s="25">
        <v>74069.48</v>
      </c>
      <c r="P11" s="25">
        <v>12667.2</v>
      </c>
      <c r="Q11" s="25">
        <v>89320</v>
      </c>
      <c r="R11" s="6">
        <f t="shared" si="0"/>
        <v>1273958.3999999999</v>
      </c>
      <c r="S11" s="6">
        <f t="shared" si="0"/>
        <v>2430988.7999999998</v>
      </c>
      <c r="T11" s="6">
        <f t="shared" si="1"/>
        <v>1185111.68</v>
      </c>
      <c r="U11" s="6">
        <f t="shared" si="1"/>
        <v>380016</v>
      </c>
      <c r="V11" s="6">
        <f t="shared" si="1"/>
        <v>2500960</v>
      </c>
    </row>
    <row r="12" spans="2:22">
      <c r="B12" s="5">
        <v>116</v>
      </c>
      <c r="C12" s="7">
        <v>6</v>
      </c>
      <c r="D12" s="7">
        <v>516</v>
      </c>
      <c r="E12" s="7">
        <v>616</v>
      </c>
      <c r="F12" s="1">
        <f t="shared" si="2"/>
        <v>100</v>
      </c>
      <c r="G12" s="1" t="s">
        <v>42</v>
      </c>
      <c r="H12" s="6">
        <v>38</v>
      </c>
      <c r="I12" s="6">
        <v>38</v>
      </c>
      <c r="J12" s="6">
        <v>22</v>
      </c>
      <c r="K12" s="6">
        <v>22</v>
      </c>
      <c r="L12" s="6">
        <v>31.24</v>
      </c>
      <c r="M12" s="26">
        <v>34320</v>
      </c>
      <c r="N12" s="25">
        <v>65489.751284860424</v>
      </c>
      <c r="O12" s="25">
        <v>63852.507502738918</v>
      </c>
      <c r="P12" s="25">
        <v>10920</v>
      </c>
      <c r="Q12" s="25">
        <v>77000</v>
      </c>
      <c r="R12" s="6">
        <f t="shared" si="0"/>
        <v>1304160</v>
      </c>
      <c r="S12" s="6">
        <f t="shared" si="0"/>
        <v>2488610.5488246959</v>
      </c>
      <c r="T12" s="6">
        <f t="shared" si="1"/>
        <v>1404755.1650602561</v>
      </c>
      <c r="U12" s="6">
        <f t="shared" si="1"/>
        <v>240240</v>
      </c>
      <c r="V12" s="6">
        <f t="shared" si="1"/>
        <v>2405480</v>
      </c>
    </row>
    <row r="13" spans="2:22">
      <c r="B13" s="5">
        <v>116</v>
      </c>
      <c r="C13" s="1">
        <v>7</v>
      </c>
      <c r="D13" s="1">
        <v>616</v>
      </c>
      <c r="E13" s="1">
        <v>716</v>
      </c>
      <c r="F13" s="1">
        <f t="shared" si="2"/>
        <v>100</v>
      </c>
      <c r="G13" s="1" t="s">
        <v>44</v>
      </c>
      <c r="H13" s="6">
        <v>38</v>
      </c>
      <c r="I13" s="24">
        <v>35</v>
      </c>
      <c r="J13" s="24">
        <v>21</v>
      </c>
      <c r="K13" s="24">
        <v>38</v>
      </c>
      <c r="L13" s="24">
        <v>33</v>
      </c>
      <c r="M13" s="26">
        <v>34320</v>
      </c>
      <c r="N13" s="25">
        <v>65489.751284860424</v>
      </c>
      <c r="O13" s="25">
        <v>63852.507502738918</v>
      </c>
      <c r="P13" s="25">
        <v>10920</v>
      </c>
      <c r="Q13" s="25">
        <v>77000</v>
      </c>
      <c r="R13" s="6">
        <f t="shared" si="0"/>
        <v>1304160</v>
      </c>
      <c r="S13" s="6">
        <f t="shared" si="0"/>
        <v>2292141.2949701147</v>
      </c>
      <c r="T13" s="6">
        <f t="shared" si="1"/>
        <v>1340902.6575575173</v>
      </c>
      <c r="U13" s="6">
        <f t="shared" si="1"/>
        <v>414960</v>
      </c>
      <c r="V13" s="6">
        <f t="shared" si="1"/>
        <v>2541000</v>
      </c>
    </row>
    <row r="14" spans="2:22">
      <c r="B14" s="5">
        <v>116</v>
      </c>
      <c r="C14" s="1">
        <v>8</v>
      </c>
      <c r="D14" s="1">
        <v>716</v>
      </c>
      <c r="E14" s="1">
        <v>816</v>
      </c>
      <c r="F14" s="1">
        <f t="shared" si="2"/>
        <v>100</v>
      </c>
      <c r="G14" s="1" t="s">
        <v>46</v>
      </c>
      <c r="H14" s="6">
        <v>41.5</v>
      </c>
      <c r="I14" s="24">
        <v>41</v>
      </c>
      <c r="J14" s="24">
        <v>25</v>
      </c>
      <c r="K14" s="24">
        <v>45</v>
      </c>
      <c r="L14" s="24">
        <v>34</v>
      </c>
      <c r="M14" s="26">
        <v>34320</v>
      </c>
      <c r="N14" s="25">
        <v>65489.751284860424</v>
      </c>
      <c r="O14" s="25">
        <v>63852.507502738918</v>
      </c>
      <c r="P14" s="25">
        <v>10920</v>
      </c>
      <c r="Q14" s="25">
        <v>77000</v>
      </c>
      <c r="R14" s="6">
        <f>M14*H14</f>
        <v>1424280</v>
      </c>
      <c r="S14" s="6">
        <f t="shared" ref="S14" si="3">N14*I14</f>
        <v>2685079.8026792775</v>
      </c>
      <c r="T14" s="6">
        <f t="shared" ref="T14:V14" si="4">O14*J14</f>
        <v>1596312.6875684729</v>
      </c>
      <c r="U14" s="6">
        <f t="shared" si="4"/>
        <v>491400</v>
      </c>
      <c r="V14" s="6">
        <f t="shared" si="4"/>
        <v>2618000</v>
      </c>
    </row>
    <row r="15" spans="2:22" ht="15.75" customHeight="1">
      <c r="B15" s="33"/>
      <c r="C15" s="33"/>
      <c r="D15" s="33"/>
      <c r="E15" s="34" t="s">
        <v>6</v>
      </c>
      <c r="F15" s="34">
        <f>SUM(F7:F13)</f>
        <v>716</v>
      </c>
      <c r="G15" s="33"/>
      <c r="H15" s="33"/>
      <c r="I15" s="33"/>
      <c r="J15" s="33"/>
      <c r="K15" s="33"/>
      <c r="L15" s="33"/>
      <c r="M15" s="33"/>
      <c r="N15" s="33"/>
      <c r="O15" s="35"/>
      <c r="P15" s="36"/>
      <c r="Q15" s="37" t="s">
        <v>80</v>
      </c>
      <c r="R15" s="38">
        <f>SUM(R7:R14)/SUM(M7:M14)</f>
        <v>35.492647058823529</v>
      </c>
      <c r="S15" s="38">
        <f>SUM(S7:S14)/SUM(N7:N14)</f>
        <v>34.27941053409922</v>
      </c>
      <c r="T15" s="38">
        <f>SUM(T7:T14)/SUM(O7:O14)</f>
        <v>19.897054550556117</v>
      </c>
      <c r="U15" s="38">
        <f>SUM(U7:U14)/SUM(P7:P14)</f>
        <v>32.426470588235297</v>
      </c>
      <c r="V15" s="38">
        <f>SUM(V7:V14)/SUM(Q7:Q14)</f>
        <v>29.009803921568629</v>
      </c>
    </row>
    <row r="16" spans="2:22" ht="15.75" thickBot="1"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</row>
    <row r="17" spans="2:22" ht="15.75" thickBot="1">
      <c r="B17" s="60" t="s">
        <v>89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2"/>
    </row>
    <row r="18" spans="2:22"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</row>
    <row r="19" spans="2:22" ht="45">
      <c r="B19" s="11" t="s">
        <v>3</v>
      </c>
      <c r="C19" s="11" t="s">
        <v>81</v>
      </c>
      <c r="D19" s="11" t="s">
        <v>0</v>
      </c>
      <c r="E19" s="11" t="s">
        <v>1</v>
      </c>
      <c r="F19" s="11" t="s">
        <v>8</v>
      </c>
      <c r="G19" s="11" t="s">
        <v>5</v>
      </c>
      <c r="H19" s="11" t="s">
        <v>71</v>
      </c>
      <c r="I19" s="11" t="s">
        <v>72</v>
      </c>
      <c r="J19" s="11" t="s">
        <v>73</v>
      </c>
      <c r="K19" s="11" t="s">
        <v>82</v>
      </c>
      <c r="L19" s="11" t="s">
        <v>83</v>
      </c>
      <c r="M19" s="23" t="s">
        <v>74</v>
      </c>
      <c r="N19" s="11" t="s">
        <v>75</v>
      </c>
      <c r="O19" s="11" t="s">
        <v>76</v>
      </c>
      <c r="P19" s="11" t="s">
        <v>84</v>
      </c>
      <c r="Q19" s="11" t="s">
        <v>85</v>
      </c>
      <c r="R19" s="11" t="s">
        <v>77</v>
      </c>
      <c r="S19" s="11" t="s">
        <v>78</v>
      </c>
      <c r="T19" s="11" t="s">
        <v>79</v>
      </c>
      <c r="U19" s="11" t="s">
        <v>86</v>
      </c>
      <c r="V19" s="11" t="s">
        <v>87</v>
      </c>
    </row>
    <row r="20" spans="2:22">
      <c r="B20" s="5">
        <v>40</v>
      </c>
      <c r="C20" s="1">
        <v>1</v>
      </c>
      <c r="D20" s="1">
        <v>0</v>
      </c>
      <c r="E20" s="1">
        <v>95</v>
      </c>
      <c r="F20" s="1">
        <f>E20-D20</f>
        <v>95</v>
      </c>
      <c r="G20" s="1" t="s">
        <v>22</v>
      </c>
      <c r="H20" s="6">
        <v>31</v>
      </c>
      <c r="I20" s="6">
        <v>29</v>
      </c>
      <c r="J20" s="6">
        <v>29</v>
      </c>
      <c r="K20" s="6">
        <v>34</v>
      </c>
      <c r="L20" s="6">
        <v>31</v>
      </c>
      <c r="M20" s="26">
        <v>32604</v>
      </c>
      <c r="N20" s="25">
        <v>62215.5</v>
      </c>
      <c r="O20" s="25">
        <v>60631.85</v>
      </c>
      <c r="P20" s="25">
        <v>10374</v>
      </c>
      <c r="Q20" s="25">
        <v>73150</v>
      </c>
      <c r="R20" s="6">
        <f>M20*H20</f>
        <v>1010724</v>
      </c>
      <c r="S20" s="6">
        <f>N20*I20</f>
        <v>1804249.5</v>
      </c>
      <c r="T20" s="6">
        <f>O20*J20</f>
        <v>1758323.65</v>
      </c>
      <c r="U20" s="6">
        <f>P20*K20</f>
        <v>352716</v>
      </c>
      <c r="V20" s="6">
        <f>Q20*L20</f>
        <v>2267650</v>
      </c>
    </row>
    <row r="21" spans="2:22">
      <c r="B21" s="5">
        <v>40</v>
      </c>
      <c r="C21" s="1">
        <v>2</v>
      </c>
      <c r="D21" s="1">
        <v>95</v>
      </c>
      <c r="E21" s="1">
        <v>40</v>
      </c>
      <c r="F21" s="1">
        <v>105</v>
      </c>
      <c r="G21" s="1" t="s">
        <v>20</v>
      </c>
      <c r="H21" s="6">
        <v>28</v>
      </c>
      <c r="I21" s="29">
        <v>29</v>
      </c>
      <c r="J21" s="29">
        <v>29</v>
      </c>
      <c r="K21" s="6">
        <v>28</v>
      </c>
      <c r="L21" s="29">
        <v>31</v>
      </c>
      <c r="M21" s="26">
        <v>36036</v>
      </c>
      <c r="N21" s="25">
        <v>68764.5</v>
      </c>
      <c r="O21" s="25">
        <v>67045.649999999994</v>
      </c>
      <c r="P21" s="25">
        <v>11466</v>
      </c>
      <c r="Q21" s="25">
        <v>80850</v>
      </c>
      <c r="R21" s="6">
        <f t="shared" ref="R21:S26" si="5">M21*H21</f>
        <v>1009008</v>
      </c>
      <c r="S21" s="6">
        <f t="shared" si="5"/>
        <v>1994170.5</v>
      </c>
      <c r="T21" s="6">
        <f t="shared" ref="T21:T27" si="6">O21*J21</f>
        <v>1944323.8499999999</v>
      </c>
      <c r="U21" s="6">
        <f t="shared" ref="U21:U27" si="7">P21*K21</f>
        <v>321048</v>
      </c>
      <c r="V21" s="6">
        <f t="shared" ref="V21:V27" si="8">Q21*L21</f>
        <v>2506350</v>
      </c>
    </row>
    <row r="22" spans="2:22">
      <c r="B22" s="5">
        <v>40</v>
      </c>
      <c r="C22" s="1">
        <v>3</v>
      </c>
      <c r="D22" s="1">
        <v>40</v>
      </c>
      <c r="E22" s="1">
        <v>140</v>
      </c>
      <c r="F22" s="1">
        <f>E22-D22</f>
        <v>100</v>
      </c>
      <c r="G22" s="1" t="s">
        <v>91</v>
      </c>
      <c r="H22" s="31">
        <v>20.9</v>
      </c>
      <c r="I22" s="31">
        <v>20.9</v>
      </c>
      <c r="J22" s="31">
        <v>18.3</v>
      </c>
      <c r="K22" s="31">
        <v>20.2</v>
      </c>
      <c r="L22" s="31">
        <v>22.75</v>
      </c>
      <c r="M22" s="26">
        <v>34320</v>
      </c>
      <c r="N22" s="25">
        <v>65489.751284860424</v>
      </c>
      <c r="O22" s="25">
        <v>63852.507502738918</v>
      </c>
      <c r="P22" s="25">
        <v>10920</v>
      </c>
      <c r="Q22" s="25">
        <v>77000</v>
      </c>
      <c r="R22" s="6">
        <f t="shared" si="5"/>
        <v>717288</v>
      </c>
      <c r="S22" s="6">
        <f t="shared" si="5"/>
        <v>1368735.8018535827</v>
      </c>
      <c r="T22" s="6">
        <f t="shared" si="6"/>
        <v>1168500.8873001223</v>
      </c>
      <c r="U22" s="6">
        <f t="shared" si="7"/>
        <v>220584</v>
      </c>
      <c r="V22" s="6">
        <f t="shared" si="8"/>
        <v>1751750</v>
      </c>
    </row>
    <row r="23" spans="2:22">
      <c r="B23" s="5">
        <v>40</v>
      </c>
      <c r="C23" s="1">
        <v>4</v>
      </c>
      <c r="D23" s="1">
        <v>140</v>
      </c>
      <c r="E23" s="1">
        <v>285</v>
      </c>
      <c r="F23" s="1">
        <f t="shared" ref="F23:F28" si="9">E23-D23</f>
        <v>145</v>
      </c>
      <c r="G23" s="1" t="s">
        <v>91</v>
      </c>
      <c r="H23" s="31">
        <v>20.9</v>
      </c>
      <c r="I23" s="31">
        <v>20.9</v>
      </c>
      <c r="J23" s="31">
        <v>18.3</v>
      </c>
      <c r="K23" s="31">
        <v>20.2</v>
      </c>
      <c r="L23" s="31">
        <v>22.72</v>
      </c>
      <c r="M23" s="26">
        <v>49764</v>
      </c>
      <c r="N23" s="25">
        <v>94960.5</v>
      </c>
      <c r="O23" s="25">
        <v>92586.85</v>
      </c>
      <c r="P23" s="25">
        <v>15834</v>
      </c>
      <c r="Q23" s="25">
        <v>111650</v>
      </c>
      <c r="R23" s="6">
        <f t="shared" si="5"/>
        <v>1040067.6</v>
      </c>
      <c r="S23" s="6">
        <f t="shared" si="5"/>
        <v>1984674.45</v>
      </c>
      <c r="T23" s="6">
        <f t="shared" si="6"/>
        <v>1694339.3550000002</v>
      </c>
      <c r="U23" s="6">
        <f t="shared" si="7"/>
        <v>319846.8</v>
      </c>
      <c r="V23" s="6">
        <f t="shared" si="8"/>
        <v>2536688</v>
      </c>
    </row>
    <row r="24" spans="2:22">
      <c r="B24" s="5">
        <v>40</v>
      </c>
      <c r="C24" s="1">
        <v>5</v>
      </c>
      <c r="D24" s="1">
        <v>285</v>
      </c>
      <c r="E24" s="1">
        <v>360</v>
      </c>
      <c r="F24" s="1">
        <f t="shared" si="9"/>
        <v>75</v>
      </c>
      <c r="G24" s="1" t="s">
        <v>25</v>
      </c>
      <c r="H24" s="6">
        <v>21</v>
      </c>
      <c r="I24" s="6">
        <v>21</v>
      </c>
      <c r="J24" s="6">
        <v>11</v>
      </c>
      <c r="K24" s="6">
        <v>21</v>
      </c>
      <c r="L24" s="6">
        <v>28</v>
      </c>
      <c r="M24" s="26">
        <v>25740</v>
      </c>
      <c r="N24" s="25">
        <v>49117.5</v>
      </c>
      <c r="O24" s="25">
        <v>47889.75</v>
      </c>
      <c r="P24" s="25">
        <v>8190</v>
      </c>
      <c r="Q24" s="25">
        <v>57750</v>
      </c>
      <c r="R24" s="6">
        <f t="shared" si="5"/>
        <v>540540</v>
      </c>
      <c r="S24" s="6">
        <f t="shared" si="5"/>
        <v>1031467.5</v>
      </c>
      <c r="T24" s="6">
        <f t="shared" si="6"/>
        <v>526787.25</v>
      </c>
      <c r="U24" s="6">
        <f t="shared" si="7"/>
        <v>171990</v>
      </c>
      <c r="V24" s="6">
        <f t="shared" si="8"/>
        <v>1617000</v>
      </c>
    </row>
    <row r="25" spans="2:22">
      <c r="B25" s="5">
        <v>40</v>
      </c>
      <c r="C25" s="7">
        <v>6</v>
      </c>
      <c r="D25" s="7">
        <v>360</v>
      </c>
      <c r="E25" s="7">
        <v>460</v>
      </c>
      <c r="F25" s="1">
        <f t="shared" si="9"/>
        <v>100</v>
      </c>
      <c r="G25" s="1" t="s">
        <v>25</v>
      </c>
      <c r="H25" s="6">
        <v>21</v>
      </c>
      <c r="I25" s="6">
        <v>21</v>
      </c>
      <c r="J25" s="6">
        <v>11</v>
      </c>
      <c r="K25" s="6">
        <v>21</v>
      </c>
      <c r="L25" s="29">
        <v>28</v>
      </c>
      <c r="M25" s="26">
        <v>34320</v>
      </c>
      <c r="N25" s="25">
        <v>65489.751284860424</v>
      </c>
      <c r="O25" s="25">
        <v>63852.507502738918</v>
      </c>
      <c r="P25" s="25">
        <v>10920</v>
      </c>
      <c r="Q25" s="25">
        <v>77000</v>
      </c>
      <c r="R25" s="6">
        <f t="shared" si="5"/>
        <v>720720</v>
      </c>
      <c r="S25" s="6">
        <f t="shared" si="5"/>
        <v>1375284.776982069</v>
      </c>
      <c r="T25" s="6">
        <f t="shared" si="6"/>
        <v>702377.58253012807</v>
      </c>
      <c r="U25" s="6">
        <f t="shared" si="7"/>
        <v>229320</v>
      </c>
      <c r="V25" s="6">
        <f t="shared" si="8"/>
        <v>2156000</v>
      </c>
    </row>
    <row r="26" spans="2:22">
      <c r="B26" s="5">
        <v>40</v>
      </c>
      <c r="C26" s="1">
        <v>7</v>
      </c>
      <c r="D26" s="1">
        <v>460</v>
      </c>
      <c r="E26" s="1">
        <v>560</v>
      </c>
      <c r="F26" s="1">
        <f t="shared" si="9"/>
        <v>100</v>
      </c>
      <c r="G26" s="1" t="s">
        <v>27</v>
      </c>
      <c r="H26" s="6">
        <v>28.25</v>
      </c>
      <c r="I26" s="30">
        <v>35</v>
      </c>
      <c r="J26" s="30">
        <v>35</v>
      </c>
      <c r="K26" s="24">
        <v>18</v>
      </c>
      <c r="L26" s="24">
        <v>28</v>
      </c>
      <c r="M26" s="26">
        <v>34320</v>
      </c>
      <c r="N26" s="25">
        <v>65489.751284860424</v>
      </c>
      <c r="O26" s="25">
        <v>63852.507502738918</v>
      </c>
      <c r="P26" s="25">
        <v>10920</v>
      </c>
      <c r="Q26" s="25">
        <v>77000</v>
      </c>
      <c r="R26" s="6">
        <f t="shared" si="5"/>
        <v>969540</v>
      </c>
      <c r="S26" s="6">
        <f t="shared" si="5"/>
        <v>2292141.2949701147</v>
      </c>
      <c r="T26" s="6">
        <f t="shared" si="6"/>
        <v>2234837.7625958622</v>
      </c>
      <c r="U26" s="6">
        <f t="shared" si="7"/>
        <v>196560</v>
      </c>
      <c r="V26" s="6">
        <f t="shared" si="8"/>
        <v>2156000</v>
      </c>
    </row>
    <row r="27" spans="2:22">
      <c r="B27" s="5">
        <v>40</v>
      </c>
      <c r="C27" s="1">
        <v>8</v>
      </c>
      <c r="D27" s="1">
        <v>560</v>
      </c>
      <c r="E27" s="1">
        <v>660</v>
      </c>
      <c r="F27" s="1">
        <f t="shared" si="9"/>
        <v>100</v>
      </c>
      <c r="G27" s="1" t="s">
        <v>94</v>
      </c>
      <c r="H27" s="6">
        <v>33</v>
      </c>
      <c r="I27" s="24">
        <v>30</v>
      </c>
      <c r="J27" s="24">
        <v>25</v>
      </c>
      <c r="K27" s="24">
        <v>33</v>
      </c>
      <c r="L27" s="30">
        <v>34.5</v>
      </c>
      <c r="M27" s="26">
        <v>34320</v>
      </c>
      <c r="N27" s="25">
        <v>65489.751284860424</v>
      </c>
      <c r="O27" s="25">
        <v>63852.507502738918</v>
      </c>
      <c r="P27" s="25">
        <v>10920</v>
      </c>
      <c r="Q27" s="25">
        <v>77000</v>
      </c>
      <c r="R27" s="6">
        <f>M27*H27</f>
        <v>1132560</v>
      </c>
      <c r="S27" s="6">
        <f t="shared" ref="S27" si="10">N27*I27</f>
        <v>1964692.5385458127</v>
      </c>
      <c r="T27" s="6">
        <f t="shared" si="6"/>
        <v>1596312.6875684729</v>
      </c>
      <c r="U27" s="6">
        <f t="shared" si="7"/>
        <v>360360</v>
      </c>
      <c r="V27" s="6">
        <f t="shared" si="8"/>
        <v>2656500</v>
      </c>
    </row>
    <row r="28" spans="2:22">
      <c r="B28" s="5">
        <v>40</v>
      </c>
      <c r="C28" s="1">
        <v>9</v>
      </c>
      <c r="D28" s="1">
        <v>660</v>
      </c>
      <c r="E28" s="1">
        <v>770</v>
      </c>
      <c r="F28" s="1">
        <f t="shared" si="9"/>
        <v>110</v>
      </c>
      <c r="G28" s="1" t="s">
        <v>31</v>
      </c>
      <c r="H28" s="6">
        <v>33.799999999999997</v>
      </c>
      <c r="I28" s="30">
        <v>31.37</v>
      </c>
      <c r="J28" s="24">
        <v>29.68</v>
      </c>
      <c r="K28" s="24">
        <v>34.97</v>
      </c>
      <c r="L28" s="30">
        <v>34.5</v>
      </c>
      <c r="M28" s="26">
        <v>37752</v>
      </c>
      <c r="N28" s="25">
        <v>72039</v>
      </c>
      <c r="O28" s="25">
        <v>70238.3</v>
      </c>
      <c r="P28" s="25">
        <v>12012</v>
      </c>
      <c r="Q28" s="25">
        <v>84700</v>
      </c>
      <c r="R28" s="6">
        <f>M28*H28</f>
        <v>1276017.5999999999</v>
      </c>
      <c r="S28" s="6">
        <f t="shared" ref="S28" si="11">N28*I28</f>
        <v>2259863.4300000002</v>
      </c>
      <c r="T28" s="6">
        <f t="shared" ref="T28" si="12">O28*J28</f>
        <v>2084672.7440000002</v>
      </c>
      <c r="U28" s="6">
        <f t="shared" ref="U28" si="13">P28*K28</f>
        <v>420059.64</v>
      </c>
      <c r="V28" s="6">
        <f t="shared" ref="V28" si="14">Q28*L28</f>
        <v>2922150</v>
      </c>
    </row>
    <row r="29" spans="2:22">
      <c r="B29" s="33"/>
      <c r="C29" s="33"/>
      <c r="D29" s="33"/>
      <c r="E29" s="34" t="s">
        <v>6</v>
      </c>
      <c r="F29" s="34">
        <f>SUM(F20:F26)</f>
        <v>720</v>
      </c>
      <c r="G29" s="33"/>
      <c r="H29" s="33"/>
      <c r="I29" s="33"/>
      <c r="J29" s="33"/>
      <c r="K29" s="33"/>
      <c r="L29" s="33"/>
      <c r="M29" s="33"/>
      <c r="N29" s="33"/>
      <c r="O29" s="35"/>
      <c r="P29" s="36"/>
      <c r="Q29" s="37" t="s">
        <v>80</v>
      </c>
      <c r="R29" s="38">
        <f>SUM(R20:R28)/SUM(M20:M28)</f>
        <v>26.369354838709675</v>
      </c>
      <c r="S29" s="38">
        <f>SUM(S20:S28)/SUM(N20:N28)</f>
        <v>26.393762899802926</v>
      </c>
      <c r="T29" s="38">
        <f>SUM(T20:T28)/SUM(O20:O28)</f>
        <v>23.089288753401746</v>
      </c>
      <c r="U29" s="38">
        <f>SUM(U20:U28)/SUM(P20:P28)</f>
        <v>25.52763440860215</v>
      </c>
      <c r="V29" s="38">
        <f>SUM(V20:V28)/SUM(Q20:Q28)</f>
        <v>28.725161290322582</v>
      </c>
    </row>
    <row r="30" spans="2:22"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</row>
    <row r="31" spans="2:22" ht="15.75" thickBot="1"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</row>
    <row r="32" spans="2:22" ht="15.75" thickBot="1"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63" t="s">
        <v>100</v>
      </c>
      <c r="S32" s="64"/>
      <c r="T32" s="64"/>
      <c r="U32" s="64"/>
      <c r="V32" s="65"/>
    </row>
    <row r="33" spans="2:22"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9" t="s">
        <v>95</v>
      </c>
      <c r="S33" s="40" t="s">
        <v>96</v>
      </c>
      <c r="T33" s="40" t="s">
        <v>97</v>
      </c>
      <c r="U33" s="40" t="s">
        <v>98</v>
      </c>
      <c r="V33" s="41" t="s">
        <v>99</v>
      </c>
    </row>
    <row r="34" spans="2:22" ht="15.75" thickBot="1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42">
        <f>(SUM(R20:R28)+SUM(R7:R14))/(SUM(M7:M14)+SUM(M20:M28))</f>
        <v>30.633161512027495</v>
      </c>
      <c r="S34" s="43">
        <f>(SUM(S20:S28)+SUM(S7:S14))/(SUM(N7:N14)+SUM(N20:N28))</f>
        <v>30.079148296115399</v>
      </c>
      <c r="T34" s="43">
        <f>(SUM(T20:T28)+SUM(T7:T14))/(SUM(O7:O14)+SUM(O20:O28))</f>
        <v>21.597349965746975</v>
      </c>
      <c r="U34" s="43">
        <f>(SUM(U20:U28)+SUM(U7:U14))/(SUM(P7:P14)+SUM(P20:P28))</f>
        <v>28.751832760595644</v>
      </c>
      <c r="V34" s="44">
        <f>(SUM(V20:V28)+SUM(V7:V14))/(SUM(Q7:Q14)+SUM(Q20:Q28))</f>
        <v>28.858190148911799</v>
      </c>
    </row>
    <row r="35" spans="2:22" ht="15.75" thickBot="1"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</row>
    <row r="36" spans="2:22" ht="15.75" thickBot="1">
      <c r="B36" s="33"/>
      <c r="C36" s="33"/>
      <c r="D36" s="33"/>
      <c r="E36" s="33"/>
      <c r="F36" s="28"/>
      <c r="G36" s="33" t="s">
        <v>93</v>
      </c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</row>
    <row r="37" spans="2:22">
      <c r="B37" s="33"/>
      <c r="C37" s="33"/>
      <c r="D37" s="33"/>
      <c r="E37" s="33"/>
      <c r="F37" s="46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</row>
    <row r="38" spans="2:22" ht="15.75" customHeight="1" thickBot="1">
      <c r="B38" s="33"/>
      <c r="C38" s="33"/>
      <c r="D38" s="33"/>
      <c r="E38" s="33"/>
      <c r="F38" s="33"/>
      <c r="G38" s="66" t="s">
        <v>101</v>
      </c>
      <c r="H38" s="66"/>
      <c r="I38" s="66"/>
      <c r="J38" s="66"/>
      <c r="K38" s="66"/>
      <c r="L38" s="66"/>
      <c r="M38" s="66"/>
      <c r="N38" s="45"/>
      <c r="O38" s="33"/>
      <c r="P38" s="33"/>
      <c r="Q38" s="33"/>
      <c r="R38" s="33"/>
      <c r="S38" s="33"/>
      <c r="T38" s="33"/>
      <c r="U38" s="33"/>
      <c r="V38" s="33"/>
    </row>
    <row r="39" spans="2:22" ht="15.75" thickBot="1">
      <c r="B39" s="33"/>
      <c r="C39" s="33"/>
      <c r="D39" s="33"/>
      <c r="E39" s="33"/>
      <c r="F39" s="32"/>
      <c r="G39" s="66"/>
      <c r="H39" s="66"/>
      <c r="I39" s="66"/>
      <c r="J39" s="66"/>
      <c r="K39" s="66"/>
      <c r="L39" s="66"/>
      <c r="M39" s="66"/>
      <c r="N39" s="45"/>
      <c r="O39" s="33"/>
      <c r="P39" s="33"/>
      <c r="Q39" s="33"/>
      <c r="R39" s="33"/>
      <c r="S39" s="33"/>
      <c r="T39" s="33"/>
      <c r="U39" s="33"/>
      <c r="V39" s="33"/>
    </row>
    <row r="40" spans="2:22">
      <c r="B40" s="33"/>
      <c r="C40" s="33"/>
      <c r="D40" s="33"/>
      <c r="E40" s="33"/>
      <c r="F40" s="33"/>
      <c r="G40" s="66"/>
      <c r="H40" s="66"/>
      <c r="I40" s="66"/>
      <c r="J40" s="66"/>
      <c r="K40" s="66"/>
      <c r="L40" s="66"/>
      <c r="M40" s="66"/>
      <c r="N40" s="33"/>
      <c r="O40" s="33"/>
      <c r="P40" s="33"/>
      <c r="Q40" s="33"/>
      <c r="R40" s="33"/>
      <c r="S40" s="33"/>
      <c r="T40" s="33"/>
      <c r="U40" s="33"/>
      <c r="V40" s="33"/>
    </row>
    <row r="41" spans="2:22">
      <c r="B41" s="33"/>
      <c r="C41" s="33"/>
      <c r="D41" s="33"/>
      <c r="E41" s="33"/>
    </row>
  </sheetData>
  <mergeCells count="4">
    <mergeCell ref="B4:V4"/>
    <mergeCell ref="B17:V17"/>
    <mergeCell ref="R32:V32"/>
    <mergeCell ref="G38:M40"/>
  </mergeCells>
  <pageMargins left="0.19685039370078741" right="0.19685039370078741" top="0.78740157480314965" bottom="0.78740157480314965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M28"/>
  <sheetViews>
    <sheetView workbookViewId="0">
      <selection activeCell="G9" sqref="G9"/>
    </sheetView>
  </sheetViews>
  <sheetFormatPr defaultRowHeight="15"/>
  <cols>
    <col min="3" max="3" width="11.5703125" bestFit="1" customWidth="1"/>
    <col min="5" max="5" width="10.42578125" customWidth="1"/>
    <col min="6" max="6" width="12.140625" customWidth="1"/>
    <col min="8" max="8" width="16.85546875" bestFit="1" customWidth="1"/>
    <col min="9" max="9" width="23" bestFit="1" customWidth="1"/>
    <col min="12" max="13" width="10.5703125" bestFit="1" customWidth="1"/>
  </cols>
  <sheetData>
    <row r="2" spans="2:13" ht="33.75" customHeight="1">
      <c r="C2" s="19" t="s">
        <v>64</v>
      </c>
      <c r="D2" s="19" t="s">
        <v>65</v>
      </c>
      <c r="E2" s="20" t="s">
        <v>11</v>
      </c>
      <c r="F2" s="21" t="s">
        <v>12</v>
      </c>
    </row>
    <row r="3" spans="2:13">
      <c r="C3" s="2" t="s">
        <v>66</v>
      </c>
      <c r="D3" s="22">
        <f>'DMT BRITAS ANEXO I'!F17</f>
        <v>930</v>
      </c>
      <c r="E3" s="22">
        <f>'DMT BRITAS ANEXO I'!L18</f>
        <v>45.675322580645165</v>
      </c>
      <c r="F3" s="22">
        <f>'DMT BRITAS ANEXO I'!M18</f>
        <v>45.675322580645165</v>
      </c>
    </row>
    <row r="4" spans="2:13">
      <c r="C4" s="2" t="s">
        <v>63</v>
      </c>
      <c r="D4" s="22">
        <f>'DMT BRITAS ANEXO I'!F31</f>
        <v>816</v>
      </c>
      <c r="E4" s="22">
        <f>'DMT BRITAS ANEXO I'!L32</f>
        <v>46.115196078431374</v>
      </c>
      <c r="F4" s="22">
        <f>'DMT BRITAS ANEXO I'!M32</f>
        <v>46.115196078431374</v>
      </c>
    </row>
    <row r="5" spans="2:13">
      <c r="C5" s="2" t="s">
        <v>67</v>
      </c>
      <c r="D5" s="22">
        <f>SUM(D3:D4)</f>
        <v>1746</v>
      </c>
      <c r="E5" s="22">
        <v>54.164833906071024</v>
      </c>
      <c r="F5" s="22">
        <v>54.164833906071024</v>
      </c>
    </row>
    <row r="7" spans="2:13">
      <c r="B7" s="59" t="s">
        <v>61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9" spans="2:13" ht="60">
      <c r="B9" s="11" t="s">
        <v>3</v>
      </c>
      <c r="C9" s="11" t="s">
        <v>14</v>
      </c>
      <c r="D9" s="11" t="s">
        <v>0</v>
      </c>
      <c r="E9" s="11" t="s">
        <v>1</v>
      </c>
      <c r="F9" s="11" t="s">
        <v>8</v>
      </c>
      <c r="G9" s="11" t="s">
        <v>13</v>
      </c>
      <c r="H9" s="11" t="s">
        <v>5</v>
      </c>
      <c r="I9" s="11" t="s">
        <v>2</v>
      </c>
      <c r="J9" s="11" t="s">
        <v>9</v>
      </c>
      <c r="K9" s="11" t="s">
        <v>10</v>
      </c>
      <c r="L9" s="11" t="s">
        <v>11</v>
      </c>
      <c r="M9" s="11" t="s">
        <v>12</v>
      </c>
    </row>
    <row r="10" spans="2:13">
      <c r="B10" s="5" t="s">
        <v>15</v>
      </c>
      <c r="C10" s="1">
        <v>1</v>
      </c>
      <c r="D10" s="1">
        <v>0</v>
      </c>
      <c r="E10" s="1">
        <v>95</v>
      </c>
      <c r="F10" s="1">
        <f>E10-D10</f>
        <v>95</v>
      </c>
      <c r="G10" s="1">
        <v>20</v>
      </c>
      <c r="H10" s="1" t="s">
        <v>62</v>
      </c>
      <c r="I10" s="1" t="s">
        <v>19</v>
      </c>
      <c r="J10" s="15">
        <v>45.4</v>
      </c>
      <c r="K10" s="15">
        <v>45.4</v>
      </c>
      <c r="L10" s="6">
        <f>F10*J10</f>
        <v>4313</v>
      </c>
      <c r="M10" s="6">
        <f>F10*K10</f>
        <v>4313</v>
      </c>
    </row>
    <row r="11" spans="2:13">
      <c r="B11" s="5" t="s">
        <v>16</v>
      </c>
      <c r="C11" s="1">
        <v>2</v>
      </c>
      <c r="D11" s="1">
        <v>95</v>
      </c>
      <c r="E11" s="1">
        <v>40</v>
      </c>
      <c r="F11" s="1">
        <v>105</v>
      </c>
      <c r="G11" s="1">
        <v>13</v>
      </c>
      <c r="H11" s="1" t="s">
        <v>50</v>
      </c>
      <c r="I11" s="1" t="s">
        <v>21</v>
      </c>
      <c r="J11" s="15">
        <v>65.5</v>
      </c>
      <c r="K11" s="15">
        <v>65.5</v>
      </c>
      <c r="L11" s="6">
        <f t="shared" ref="L11:L18" si="0">F11*J11</f>
        <v>6877.5</v>
      </c>
      <c r="M11" s="6">
        <f t="shared" ref="M11:M18" si="1">F11*K11</f>
        <v>6877.5</v>
      </c>
    </row>
    <row r="12" spans="2:13">
      <c r="B12" s="5" t="s">
        <v>17</v>
      </c>
      <c r="C12" s="1">
        <v>3</v>
      </c>
      <c r="D12" s="1">
        <v>40</v>
      </c>
      <c r="E12" s="1">
        <v>140</v>
      </c>
      <c r="F12" s="1">
        <f>E12-D12</f>
        <v>100</v>
      </c>
      <c r="G12" s="1">
        <v>1</v>
      </c>
      <c r="H12" s="1" t="s">
        <v>51</v>
      </c>
      <c r="I12" s="1" t="s">
        <v>23</v>
      </c>
      <c r="J12" s="15">
        <v>30.84</v>
      </c>
      <c r="K12" s="15">
        <v>30.84</v>
      </c>
      <c r="L12" s="6">
        <f t="shared" si="0"/>
        <v>3084</v>
      </c>
      <c r="M12" s="6">
        <f t="shared" si="1"/>
        <v>3084</v>
      </c>
    </row>
    <row r="13" spans="2:13">
      <c r="B13" s="5" t="s">
        <v>17</v>
      </c>
      <c r="C13" s="1">
        <v>4</v>
      </c>
      <c r="D13" s="1">
        <v>140</v>
      </c>
      <c r="E13" s="1">
        <v>285</v>
      </c>
      <c r="F13" s="1">
        <f t="shared" ref="F13:F18" si="2">E13-D13</f>
        <v>145</v>
      </c>
      <c r="G13" s="1">
        <v>90</v>
      </c>
      <c r="H13" s="1" t="s">
        <v>48</v>
      </c>
      <c r="I13" s="1" t="s">
        <v>49</v>
      </c>
      <c r="J13" s="15">
        <v>157.6</v>
      </c>
      <c r="K13" s="15">
        <v>157.6</v>
      </c>
      <c r="L13" s="6">
        <f t="shared" si="0"/>
        <v>22852</v>
      </c>
      <c r="M13" s="6">
        <f t="shared" si="1"/>
        <v>22852</v>
      </c>
    </row>
    <row r="14" spans="2:13">
      <c r="B14" s="5" t="s">
        <v>17</v>
      </c>
      <c r="C14" s="1">
        <v>5</v>
      </c>
      <c r="D14" s="1">
        <v>285</v>
      </c>
      <c r="E14" s="1">
        <v>360</v>
      </c>
      <c r="F14" s="1">
        <f t="shared" si="2"/>
        <v>75</v>
      </c>
      <c r="G14" s="1">
        <v>42</v>
      </c>
      <c r="H14" s="1" t="s">
        <v>25</v>
      </c>
      <c r="I14" s="1" t="s">
        <v>26</v>
      </c>
      <c r="J14" s="15">
        <v>79.5</v>
      </c>
      <c r="K14" s="15">
        <v>79.5</v>
      </c>
      <c r="L14" s="6">
        <f t="shared" si="0"/>
        <v>5962.5</v>
      </c>
      <c r="M14" s="6">
        <f t="shared" si="1"/>
        <v>5962.5</v>
      </c>
    </row>
    <row r="15" spans="2:13">
      <c r="B15" s="5" t="s">
        <v>17</v>
      </c>
      <c r="C15" s="7">
        <v>6</v>
      </c>
      <c r="D15" s="7">
        <v>360</v>
      </c>
      <c r="E15" s="7">
        <v>460</v>
      </c>
      <c r="F15" s="1">
        <f t="shared" si="2"/>
        <v>100</v>
      </c>
      <c r="G15" s="7">
        <v>30</v>
      </c>
      <c r="H15" s="1" t="s">
        <v>25</v>
      </c>
      <c r="I15" s="1" t="s">
        <v>26</v>
      </c>
      <c r="J15" s="16">
        <v>34.25</v>
      </c>
      <c r="K15" s="16">
        <v>34.25</v>
      </c>
      <c r="L15" s="8">
        <f t="shared" si="0"/>
        <v>3425</v>
      </c>
      <c r="M15" s="6">
        <f t="shared" si="1"/>
        <v>3425</v>
      </c>
    </row>
    <row r="16" spans="2:13">
      <c r="B16" s="5" t="s">
        <v>17</v>
      </c>
      <c r="C16" s="1">
        <v>7</v>
      </c>
      <c r="D16" s="1">
        <v>460</v>
      </c>
      <c r="E16" s="1">
        <v>560</v>
      </c>
      <c r="F16" s="1">
        <f t="shared" si="2"/>
        <v>100</v>
      </c>
      <c r="G16" s="1">
        <v>15</v>
      </c>
      <c r="H16" s="1" t="s">
        <v>27</v>
      </c>
      <c r="I16" s="1" t="s">
        <v>28</v>
      </c>
      <c r="J16" s="15">
        <v>44</v>
      </c>
      <c r="K16" s="15">
        <v>44</v>
      </c>
      <c r="L16" s="6">
        <f t="shared" si="0"/>
        <v>4400</v>
      </c>
      <c r="M16" s="6">
        <f t="shared" si="1"/>
        <v>4400</v>
      </c>
    </row>
    <row r="17" spans="2:13">
      <c r="B17" s="5" t="s">
        <v>17</v>
      </c>
      <c r="C17" s="1">
        <v>8</v>
      </c>
      <c r="D17" s="1">
        <v>560</v>
      </c>
      <c r="E17" s="1">
        <v>660</v>
      </c>
      <c r="F17" s="1">
        <f t="shared" si="2"/>
        <v>100</v>
      </c>
      <c r="G17" s="1">
        <v>3</v>
      </c>
      <c r="H17" s="1" t="s">
        <v>29</v>
      </c>
      <c r="I17" s="1" t="s">
        <v>30</v>
      </c>
      <c r="J17" s="15">
        <v>29.44</v>
      </c>
      <c r="K17" s="15">
        <v>29.44</v>
      </c>
      <c r="L17" s="6">
        <f t="shared" si="0"/>
        <v>2944</v>
      </c>
      <c r="M17" s="6">
        <f t="shared" si="1"/>
        <v>2944</v>
      </c>
    </row>
    <row r="18" spans="2:13">
      <c r="B18" s="5" t="s">
        <v>17</v>
      </c>
      <c r="C18" s="1">
        <v>9</v>
      </c>
      <c r="D18" s="1">
        <v>660</v>
      </c>
      <c r="E18" s="1">
        <v>770</v>
      </c>
      <c r="F18" s="1">
        <f t="shared" si="2"/>
        <v>110</v>
      </c>
      <c r="G18" s="1">
        <v>0.5</v>
      </c>
      <c r="H18" s="1" t="s">
        <v>52</v>
      </c>
      <c r="I18" s="1" t="s">
        <v>32</v>
      </c>
      <c r="J18" s="15">
        <v>33.68</v>
      </c>
      <c r="K18" s="15">
        <v>33.68</v>
      </c>
      <c r="L18" s="6">
        <f t="shared" si="0"/>
        <v>3704.8</v>
      </c>
      <c r="M18" s="6">
        <f t="shared" si="1"/>
        <v>3704.8</v>
      </c>
    </row>
    <row r="19" spans="2:13">
      <c r="B19" s="5" t="s">
        <v>33</v>
      </c>
      <c r="C19" s="1">
        <v>1</v>
      </c>
      <c r="D19" s="1">
        <v>0</v>
      </c>
      <c r="E19" s="1">
        <v>100</v>
      </c>
      <c r="F19" s="1">
        <f>E19-D19</f>
        <v>100</v>
      </c>
      <c r="G19" s="1">
        <v>20</v>
      </c>
      <c r="H19" s="1" t="s">
        <v>62</v>
      </c>
      <c r="I19" s="1" t="s">
        <v>34</v>
      </c>
      <c r="J19" s="15">
        <v>45</v>
      </c>
      <c r="K19" s="15">
        <v>45</v>
      </c>
      <c r="L19" s="6">
        <f>F19*J19</f>
        <v>4500</v>
      </c>
      <c r="M19" s="6">
        <f>F19*K19</f>
        <v>4500</v>
      </c>
    </row>
    <row r="20" spans="2:13">
      <c r="B20" s="5" t="s">
        <v>33</v>
      </c>
      <c r="C20" s="1">
        <v>2</v>
      </c>
      <c r="D20" s="1">
        <v>100</v>
      </c>
      <c r="E20" s="1">
        <v>200</v>
      </c>
      <c r="F20" s="1">
        <f>E20-D20</f>
        <v>100</v>
      </c>
      <c r="G20" s="1">
        <v>20</v>
      </c>
      <c r="H20" s="1" t="s">
        <v>62</v>
      </c>
      <c r="I20" s="1" t="s">
        <v>35</v>
      </c>
      <c r="J20" s="15">
        <v>45</v>
      </c>
      <c r="K20" s="15">
        <v>45</v>
      </c>
      <c r="L20" s="6">
        <f t="shared" ref="L20:L26" si="3">F20*J20</f>
        <v>4500</v>
      </c>
      <c r="M20" s="6">
        <f t="shared" ref="M20:M26" si="4">F20*K20</f>
        <v>4500</v>
      </c>
    </row>
    <row r="21" spans="2:13">
      <c r="B21" s="5" t="s">
        <v>33</v>
      </c>
      <c r="C21" s="1">
        <v>3</v>
      </c>
      <c r="D21" s="1">
        <v>200</v>
      </c>
      <c r="E21" s="1">
        <v>300</v>
      </c>
      <c r="F21" s="1">
        <f>E21-D21</f>
        <v>100</v>
      </c>
      <c r="G21" s="1">
        <v>2</v>
      </c>
      <c r="H21" s="1" t="s">
        <v>53</v>
      </c>
      <c r="I21" s="1" t="s">
        <v>37</v>
      </c>
      <c r="J21" s="15">
        <v>29.25</v>
      </c>
      <c r="K21" s="15">
        <v>29.25</v>
      </c>
      <c r="L21" s="6">
        <f t="shared" si="3"/>
        <v>2925</v>
      </c>
      <c r="M21" s="6">
        <f t="shared" si="4"/>
        <v>2925</v>
      </c>
    </row>
    <row r="22" spans="2:13">
      <c r="B22" s="5" t="s">
        <v>33</v>
      </c>
      <c r="C22" s="1">
        <v>4</v>
      </c>
      <c r="D22" s="1">
        <v>300</v>
      </c>
      <c r="E22" s="1">
        <v>400</v>
      </c>
      <c r="F22" s="1">
        <f t="shared" ref="F22:F26" si="5">E22-D22</f>
        <v>100</v>
      </c>
      <c r="G22" s="1">
        <v>18</v>
      </c>
      <c r="H22" s="1" t="s">
        <v>54</v>
      </c>
      <c r="I22" s="1" t="s">
        <v>38</v>
      </c>
      <c r="J22" s="15">
        <v>68</v>
      </c>
      <c r="K22" s="15">
        <v>68</v>
      </c>
      <c r="L22" s="6">
        <f t="shared" si="3"/>
        <v>6800</v>
      </c>
      <c r="M22" s="6">
        <f t="shared" si="4"/>
        <v>6800</v>
      </c>
    </row>
    <row r="23" spans="2:13">
      <c r="B23" s="5" t="s">
        <v>33</v>
      </c>
      <c r="C23" s="1">
        <v>5</v>
      </c>
      <c r="D23" s="1">
        <v>400</v>
      </c>
      <c r="E23" s="1">
        <v>516</v>
      </c>
      <c r="F23" s="1">
        <f t="shared" si="5"/>
        <v>116</v>
      </c>
      <c r="G23" s="1">
        <v>0</v>
      </c>
      <c r="H23" s="1" t="s">
        <v>55</v>
      </c>
      <c r="I23" s="1" t="s">
        <v>41</v>
      </c>
      <c r="J23" s="15">
        <v>36.75</v>
      </c>
      <c r="K23" s="15">
        <v>36.75</v>
      </c>
      <c r="L23" s="6">
        <f t="shared" si="3"/>
        <v>4263</v>
      </c>
      <c r="M23" s="6">
        <f t="shared" si="4"/>
        <v>4263</v>
      </c>
    </row>
    <row r="24" spans="2:13">
      <c r="B24" s="5" t="s">
        <v>33</v>
      </c>
      <c r="C24" s="7">
        <v>6</v>
      </c>
      <c r="D24" s="7">
        <v>516</v>
      </c>
      <c r="E24" s="7">
        <v>616</v>
      </c>
      <c r="F24" s="1">
        <f t="shared" si="5"/>
        <v>100</v>
      </c>
      <c r="G24" s="7">
        <v>5</v>
      </c>
      <c r="H24" s="1" t="s">
        <v>56</v>
      </c>
      <c r="I24" s="1" t="s">
        <v>43</v>
      </c>
      <c r="J24" s="16">
        <v>42.96</v>
      </c>
      <c r="K24" s="16">
        <v>42.96</v>
      </c>
      <c r="L24" s="8">
        <f t="shared" si="3"/>
        <v>4296</v>
      </c>
      <c r="M24" s="6">
        <f t="shared" si="4"/>
        <v>4296</v>
      </c>
    </row>
    <row r="25" spans="2:13">
      <c r="B25" s="5" t="s">
        <v>33</v>
      </c>
      <c r="C25" s="1">
        <v>7</v>
      </c>
      <c r="D25" s="1">
        <v>616</v>
      </c>
      <c r="E25" s="1">
        <v>716</v>
      </c>
      <c r="F25" s="1">
        <f t="shared" si="5"/>
        <v>100</v>
      </c>
      <c r="G25" s="1">
        <v>10</v>
      </c>
      <c r="H25" s="1" t="s">
        <v>57</v>
      </c>
      <c r="I25" s="1" t="s">
        <v>45</v>
      </c>
      <c r="J25" s="15">
        <v>44</v>
      </c>
      <c r="K25" s="15">
        <v>44</v>
      </c>
      <c r="L25" s="6">
        <f t="shared" si="3"/>
        <v>4400</v>
      </c>
      <c r="M25" s="6">
        <f t="shared" si="4"/>
        <v>4400</v>
      </c>
    </row>
    <row r="26" spans="2:13">
      <c r="B26" s="5" t="s">
        <v>33</v>
      </c>
      <c r="C26" s="1">
        <v>8</v>
      </c>
      <c r="D26" s="1">
        <v>716</v>
      </c>
      <c r="E26" s="1">
        <v>816</v>
      </c>
      <c r="F26" s="1">
        <f t="shared" si="5"/>
        <v>100</v>
      </c>
      <c r="G26" s="1">
        <v>28</v>
      </c>
      <c r="H26" s="1" t="s">
        <v>58</v>
      </c>
      <c r="I26" s="1" t="s">
        <v>47</v>
      </c>
      <c r="J26" s="15">
        <v>53.25</v>
      </c>
      <c r="K26" s="15">
        <v>53.25</v>
      </c>
      <c r="L26" s="6">
        <f t="shared" si="3"/>
        <v>5325</v>
      </c>
      <c r="M26" s="6">
        <f t="shared" si="4"/>
        <v>5325</v>
      </c>
    </row>
    <row r="27" spans="2:13">
      <c r="E27" s="1" t="s">
        <v>6</v>
      </c>
      <c r="F27" s="7">
        <f>SUM(F10:F26)</f>
        <v>1746</v>
      </c>
      <c r="K27" s="12" t="s">
        <v>6</v>
      </c>
      <c r="L27" s="14">
        <f>SUM(L10:L26)</f>
        <v>94571.8</v>
      </c>
      <c r="M27" s="14">
        <f>SUM(M10:M26)</f>
        <v>94571.8</v>
      </c>
    </row>
    <row r="28" spans="2:13">
      <c r="K28" s="2" t="s">
        <v>7</v>
      </c>
      <c r="L28" s="10">
        <f>L27/F27</f>
        <v>54.164833906071024</v>
      </c>
      <c r="M28" s="10">
        <f>M27/F27</f>
        <v>54.164833906071024</v>
      </c>
    </row>
  </sheetData>
  <mergeCells count="1">
    <mergeCell ref="B7:M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Britas BR 040</vt:lpstr>
      <vt:lpstr>Britas BR 116</vt:lpstr>
      <vt:lpstr>DMT BRITAS ANEXO I</vt:lpstr>
      <vt:lpstr>C. Pond. Britas ANEXO IV</vt:lpstr>
      <vt:lpstr>Plan2</vt:lpstr>
      <vt:lpstr>'Britas BR 040'!Area_de_impressao</vt:lpstr>
      <vt:lpstr>'Britas BR 116'!Area_de_impressao</vt:lpstr>
      <vt:lpstr>'C. Pond. Britas ANEXO IV'!Area_de_impressao</vt:lpstr>
      <vt:lpstr>'DMT BRITAS ANEXO I'!Area_de_impressao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andreza</dc:creator>
  <cp:lastModifiedBy>Natali Filadelfo</cp:lastModifiedBy>
  <cp:lastPrinted>2013-07-03T20:19:30Z</cp:lastPrinted>
  <dcterms:created xsi:type="dcterms:W3CDTF">2013-05-16T14:48:18Z</dcterms:created>
  <dcterms:modified xsi:type="dcterms:W3CDTF">2013-07-04T20:17:02Z</dcterms:modified>
</cp:coreProperties>
</file>