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tabRatio="873" activeTab="3"/>
  </bookViews>
  <sheets>
    <sheet name="Restauração 050GO" sheetId="2" r:id="rId1"/>
    <sheet name="Restauração 050MG PL" sheetId="5" r:id="rId2"/>
    <sheet name="Restauração 050MG PO" sheetId="7" r:id="rId3"/>
    <sheet name="Resumo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01_09_96">#REF!</definedName>
    <definedName name="_act2">#REF!</definedName>
    <definedName name="_xlnm._FilterDatabase" localSheetId="0" hidden="1">'Restauração 050GO'!#REF!</definedName>
    <definedName name="_xlnm._FilterDatabase" localSheetId="1" hidden="1">'Restauração 050MG PL'!#REF!</definedName>
    <definedName name="_xlnm._FilterDatabase" localSheetId="2" hidden="1">'Restauração 050MG PO'!#REF!</definedName>
    <definedName name="_PL1">#REF!</definedName>
    <definedName name="_PNV2002">#REF!</definedName>
    <definedName name="_PNV2003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ut_original">[3]PROJETO!#REF!</definedName>
    <definedName name="Aut_resumo">[4]RESUMO_AUT1!#REF!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_Matriz">'[5]Matriz Solução'!$B$9:$Q$13</definedName>
    <definedName name="CBUQB">#REF!</definedName>
    <definedName name="CBUQc">#REF!</definedName>
    <definedName name="comb">[6]Premissas!$E$13:$F$16</definedName>
    <definedName name="comb1">[6]Premissas!$E$17:$F$20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[7]Original!$A$1:$F$595</definedName>
    <definedName name="Deflexao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MOBRAS">[8]Federal!#REF!</definedName>
    <definedName name="EQUIP">[9]EQUIP!$B$7:$H$66</definedName>
    <definedName name="EXA">'[2]PRO-08'!#REF!</definedName>
    <definedName name="Extenso">[1]!Extenso</definedName>
    <definedName name="_xlnm.Extract" localSheetId="0">'Restauração 050GO'!#REF!</definedName>
    <definedName name="_xlnm.Extract" localSheetId="1">'Restauração 050MG PL'!#REF!</definedName>
    <definedName name="_xlnm.Extract" localSheetId="2">'Restauração 050MG PO'!#REF!</definedName>
    <definedName name="F.DEF">'[5]Matriz Decisão'!$E$5:$T$5</definedName>
    <definedName name="F.IGG">'[5]Matriz Decisão'!$E$6:$T$6</definedName>
    <definedName name="F.IRI">'[5]Matriz Decisão'!$E$4:$T$4</definedName>
    <definedName name="F.VDM">'[5]Matriz Decisão'!$D$7:$D$11</definedName>
    <definedName name="fc1a">'[2]PRO-08'!#REF!</definedName>
    <definedName name="FC2A">'[2]PRO-08'!#REF!</definedName>
    <definedName name="FC3A">'[2]PRO-08'!#REF!</definedName>
    <definedName name="hi">#REF!</definedName>
    <definedName name="IGG">'[5]Matriz Decisão'!$I$20:$I$23</definedName>
    <definedName name="IM">#REF!</definedName>
    <definedName name="IRI">'[5]Matriz Decisão'!$C$20:$C$23</definedName>
    <definedName name="km">#REF!</definedName>
    <definedName name="LILASDRENA">#REF!</definedName>
    <definedName name="MAT">[9]MAT!$B$4:$G$66</definedName>
    <definedName name="MAT_BET">[9]MAT_BET!$B$4:$F$20</definedName>
    <definedName name="MATRIZ">'[5]Matriz Solução'!$B$3:$Q$7</definedName>
    <definedName name="Medição">#REF!</definedName>
    <definedName name="MO">[9]M.O.!$B$5:$G$13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[10]!PassaExtenso</definedName>
    <definedName name="pav">#REF!</definedName>
    <definedName name="PAVIMENTADA">[8]Federal!$F$55</definedName>
    <definedName name="pesquisa">#REF!</definedName>
    <definedName name="PL">#REF!</definedName>
    <definedName name="Ponte">[1]!Ponte</definedName>
    <definedName name="Print">[11]QuQuant!#REF!</definedName>
    <definedName name="Print_Area_MI">#REF!</definedName>
    <definedName name="QQ_2">[1]!QQ_2</definedName>
    <definedName name="RBV">[12]Teor!$C$3:$C$7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SOLUÇÃO">'[5]Matriz Decisão'!$E$7:$T$11</definedName>
    <definedName name="talud">#REF!</definedName>
    <definedName name="Teor">[12]Teor!$A$3:$A$7</definedName>
    <definedName name="terra">#REF!</definedName>
    <definedName name="TPM">#REF!</definedName>
    <definedName name="TRANS">[9]TRANS!$C$4:$H$28</definedName>
    <definedName name="TS_Matriz">'[5]Matriz Solução'!$B$15:$Q$19</definedName>
    <definedName name="Vazios">[12]Teor!$B$3:$B$7</definedName>
    <definedName name="verde">#REF!</definedName>
    <definedName name="verdepav">#REF!</definedName>
    <definedName name="WEWRWR">[1]!WEWRWR</definedName>
    <definedName name="x">[12]Equipamentos!#REF!</definedName>
    <definedName name="XXX">[1]!XXX</definedName>
    <definedName name="XXXXX">[1]!XXXXX</definedName>
  </definedNames>
  <calcPr calcId="145621" calcOnSave="0"/>
</workbook>
</file>

<file path=xl/calcChain.xml><?xml version="1.0" encoding="utf-8"?>
<calcChain xmlns="http://schemas.openxmlformats.org/spreadsheetml/2006/main">
  <c r="B16" i="8" l="1"/>
  <c r="C16" i="8"/>
  <c r="D16" i="8"/>
  <c r="E16" i="8"/>
  <c r="F16" i="8"/>
  <c r="G16" i="8"/>
  <c r="H16" i="8"/>
  <c r="I16" i="8"/>
  <c r="B17" i="8"/>
  <c r="C17" i="8"/>
  <c r="D17" i="8"/>
  <c r="E17" i="8"/>
  <c r="F17" i="8"/>
  <c r="G17" i="8"/>
  <c r="H17" i="8"/>
  <c r="I17" i="8"/>
  <c r="B18" i="8"/>
  <c r="C18" i="8"/>
  <c r="D18" i="8"/>
  <c r="E18" i="8"/>
  <c r="F18" i="8"/>
  <c r="G18" i="8"/>
  <c r="H18" i="8"/>
  <c r="I18" i="8"/>
  <c r="B19" i="8"/>
  <c r="C19" i="8"/>
  <c r="D19" i="8"/>
  <c r="E19" i="8"/>
  <c r="F19" i="8"/>
  <c r="G19" i="8"/>
  <c r="H19" i="8"/>
  <c r="I19" i="8"/>
  <c r="B20" i="8"/>
  <c r="C20" i="8"/>
  <c r="D20" i="8"/>
  <c r="E20" i="8"/>
  <c r="F20" i="8"/>
  <c r="G20" i="8"/>
  <c r="H20" i="8"/>
  <c r="I20" i="8"/>
  <c r="B21" i="8"/>
  <c r="C21" i="8"/>
  <c r="D21" i="8"/>
  <c r="E21" i="8"/>
  <c r="F21" i="8"/>
  <c r="G21" i="8"/>
  <c r="H21" i="8"/>
  <c r="I21" i="8"/>
  <c r="B22" i="8"/>
  <c r="C22" i="8"/>
  <c r="D22" i="8"/>
  <c r="E22" i="8"/>
  <c r="F22" i="8"/>
  <c r="G22" i="8"/>
  <c r="H22" i="8"/>
  <c r="I22" i="8"/>
  <c r="B23" i="8"/>
  <c r="C23" i="8"/>
  <c r="D23" i="8"/>
  <c r="E23" i="8"/>
  <c r="F23" i="8"/>
  <c r="G23" i="8"/>
  <c r="H23" i="8"/>
  <c r="I23" i="8"/>
  <c r="C15" i="8"/>
  <c r="D15" i="8"/>
  <c r="E15" i="8"/>
  <c r="F15" i="8"/>
  <c r="F26" i="8" s="1"/>
  <c r="G15" i="8"/>
  <c r="H15" i="8"/>
  <c r="I15" i="8"/>
  <c r="B15" i="8"/>
  <c r="B26" i="8" s="1"/>
  <c r="B3" i="8"/>
  <c r="C3" i="8"/>
  <c r="D3" i="8"/>
  <c r="E3" i="8"/>
  <c r="F3" i="8"/>
  <c r="G3" i="8"/>
  <c r="H3" i="8"/>
  <c r="I3" i="8"/>
  <c r="B4" i="8"/>
  <c r="C4" i="8"/>
  <c r="D4" i="8"/>
  <c r="E4" i="8"/>
  <c r="F4" i="8"/>
  <c r="G4" i="8"/>
  <c r="H4" i="8"/>
  <c r="I4" i="8"/>
  <c r="B5" i="8"/>
  <c r="C5" i="8"/>
  <c r="D5" i="8"/>
  <c r="E5" i="8"/>
  <c r="F5" i="8"/>
  <c r="G5" i="8"/>
  <c r="H5" i="8"/>
  <c r="I5" i="8"/>
  <c r="B6" i="8"/>
  <c r="C6" i="8"/>
  <c r="D6" i="8"/>
  <c r="E6" i="8"/>
  <c r="F6" i="8"/>
  <c r="G6" i="8"/>
  <c r="H6" i="8"/>
  <c r="I6" i="8"/>
  <c r="B7" i="8"/>
  <c r="C7" i="8"/>
  <c r="D7" i="8"/>
  <c r="E7" i="8"/>
  <c r="F7" i="8"/>
  <c r="G7" i="8"/>
  <c r="H7" i="8"/>
  <c r="I7" i="8"/>
  <c r="B8" i="8"/>
  <c r="C8" i="8"/>
  <c r="D8" i="8"/>
  <c r="E8" i="8"/>
  <c r="F8" i="8"/>
  <c r="G8" i="8"/>
  <c r="H8" i="8"/>
  <c r="I8" i="8"/>
  <c r="B9" i="8"/>
  <c r="C9" i="8"/>
  <c r="D9" i="8"/>
  <c r="E9" i="8"/>
  <c r="F9" i="8"/>
  <c r="G9" i="8"/>
  <c r="H9" i="8"/>
  <c r="I9" i="8"/>
  <c r="B10" i="8"/>
  <c r="C10" i="8"/>
  <c r="D10" i="8"/>
  <c r="E10" i="8"/>
  <c r="F10" i="8"/>
  <c r="G10" i="8"/>
  <c r="H10" i="8"/>
  <c r="I10" i="8"/>
  <c r="B11" i="8"/>
  <c r="C11" i="8"/>
  <c r="D11" i="8"/>
  <c r="E11" i="8"/>
  <c r="F11" i="8"/>
  <c r="G11" i="8"/>
  <c r="H11" i="8"/>
  <c r="I11" i="8"/>
  <c r="B12" i="8"/>
  <c r="C12" i="8"/>
  <c r="D12" i="8"/>
  <c r="E12" i="8"/>
  <c r="F12" i="8"/>
  <c r="G12" i="8"/>
  <c r="H12" i="8"/>
  <c r="I12" i="8"/>
  <c r="B13" i="8"/>
  <c r="C13" i="8"/>
  <c r="D13" i="8"/>
  <c r="E13" i="8"/>
  <c r="F13" i="8"/>
  <c r="G13" i="8"/>
  <c r="H13" i="8"/>
  <c r="I13" i="8"/>
  <c r="B14" i="8"/>
  <c r="C14" i="8"/>
  <c r="D14" i="8"/>
  <c r="E14" i="8"/>
  <c r="F14" i="8"/>
  <c r="G14" i="8"/>
  <c r="H14" i="8"/>
  <c r="I14" i="8"/>
  <c r="C2" i="8"/>
  <c r="D2" i="8"/>
  <c r="E2" i="8"/>
  <c r="F2" i="8"/>
  <c r="G2" i="8"/>
  <c r="H2" i="8"/>
  <c r="I2" i="8"/>
  <c r="B2" i="8"/>
  <c r="AC30" i="7"/>
  <c r="AD30" i="7"/>
  <c r="AE30" i="7"/>
  <c r="AF30" i="7"/>
  <c r="AG30" i="7"/>
  <c r="AH30" i="7"/>
  <c r="AI30" i="7"/>
  <c r="AJ30" i="7"/>
  <c r="AC31" i="7"/>
  <c r="AD31" i="7"/>
  <c r="AE31" i="7"/>
  <c r="AF31" i="7"/>
  <c r="AG31" i="7"/>
  <c r="AH31" i="7"/>
  <c r="AI31" i="7"/>
  <c r="AJ31" i="7"/>
  <c r="AC32" i="7"/>
  <c r="AD32" i="7"/>
  <c r="AE32" i="7"/>
  <c r="AF32" i="7"/>
  <c r="AG32" i="7"/>
  <c r="AH32" i="7"/>
  <c r="AI32" i="7"/>
  <c r="AJ32" i="7"/>
  <c r="AC33" i="7"/>
  <c r="AD33" i="7"/>
  <c r="AE33" i="7"/>
  <c r="AF33" i="7"/>
  <c r="AG33" i="7"/>
  <c r="AH33" i="7"/>
  <c r="AI33" i="7"/>
  <c r="AJ33" i="7"/>
  <c r="AC34" i="7"/>
  <c r="AD34" i="7"/>
  <c r="AE34" i="7"/>
  <c r="AF34" i="7"/>
  <c r="AG34" i="7"/>
  <c r="AH34" i="7"/>
  <c r="AI34" i="7"/>
  <c r="AJ34" i="7"/>
  <c r="AC35" i="7"/>
  <c r="AD35" i="7"/>
  <c r="AE35" i="7"/>
  <c r="AF35" i="7"/>
  <c r="AG35" i="7"/>
  <c r="AH35" i="7"/>
  <c r="AI35" i="7"/>
  <c r="AJ35" i="7"/>
  <c r="AC36" i="7"/>
  <c r="AD36" i="7"/>
  <c r="AE36" i="7"/>
  <c r="AF36" i="7"/>
  <c r="AG36" i="7"/>
  <c r="AH36" i="7"/>
  <c r="AI36" i="7"/>
  <c r="AJ36" i="7"/>
  <c r="AC37" i="7"/>
  <c r="AD37" i="7"/>
  <c r="AE37" i="7"/>
  <c r="AF37" i="7"/>
  <c r="AG37" i="7"/>
  <c r="AH37" i="7"/>
  <c r="AI37" i="7"/>
  <c r="AJ37" i="7"/>
  <c r="AB31" i="7"/>
  <c r="AB32" i="7"/>
  <c r="AB33" i="7"/>
  <c r="AB34" i="7"/>
  <c r="AB35" i="7"/>
  <c r="AB36" i="7"/>
  <c r="AB37" i="7"/>
  <c r="AB30" i="7"/>
  <c r="AC30" i="5"/>
  <c r="AD30" i="5"/>
  <c r="AE30" i="5"/>
  <c r="AF30" i="5"/>
  <c r="AG30" i="5"/>
  <c r="AH30" i="5"/>
  <c r="AI30" i="5"/>
  <c r="AJ30" i="5"/>
  <c r="AC31" i="5"/>
  <c r="AD31" i="5"/>
  <c r="AE31" i="5"/>
  <c r="AF31" i="5"/>
  <c r="AG31" i="5"/>
  <c r="AH31" i="5"/>
  <c r="AI31" i="5"/>
  <c r="AJ31" i="5"/>
  <c r="AC32" i="5"/>
  <c r="AD32" i="5"/>
  <c r="AE32" i="5"/>
  <c r="AF32" i="5"/>
  <c r="AG32" i="5"/>
  <c r="AH32" i="5"/>
  <c r="AI32" i="5"/>
  <c r="AJ32" i="5"/>
  <c r="AC33" i="5"/>
  <c r="AD33" i="5"/>
  <c r="AE33" i="5"/>
  <c r="AF33" i="5"/>
  <c r="AG33" i="5"/>
  <c r="AH33" i="5"/>
  <c r="AI33" i="5"/>
  <c r="AJ33" i="5"/>
  <c r="AC34" i="5"/>
  <c r="AD34" i="5"/>
  <c r="AE34" i="5"/>
  <c r="AF34" i="5"/>
  <c r="AG34" i="5"/>
  <c r="AH34" i="5"/>
  <c r="AI34" i="5"/>
  <c r="AJ34" i="5"/>
  <c r="AC35" i="5"/>
  <c r="AD35" i="5"/>
  <c r="AE35" i="5"/>
  <c r="AF35" i="5"/>
  <c r="AG35" i="5"/>
  <c r="AH35" i="5"/>
  <c r="AI35" i="5"/>
  <c r="AJ35" i="5"/>
  <c r="AC36" i="5"/>
  <c r="AD36" i="5"/>
  <c r="AE36" i="5"/>
  <c r="AF36" i="5"/>
  <c r="AG36" i="5"/>
  <c r="AH36" i="5"/>
  <c r="AI36" i="5"/>
  <c r="AJ36" i="5"/>
  <c r="AC37" i="5"/>
  <c r="AD37" i="5"/>
  <c r="AE37" i="5"/>
  <c r="AF37" i="5"/>
  <c r="AG37" i="5"/>
  <c r="AH37" i="5"/>
  <c r="AI37" i="5"/>
  <c r="AJ37" i="5"/>
  <c r="AB31" i="5"/>
  <c r="AB32" i="5"/>
  <c r="AB33" i="5"/>
  <c r="AB34" i="5"/>
  <c r="AB35" i="5"/>
  <c r="AB36" i="5"/>
  <c r="AB37" i="5"/>
  <c r="AB30" i="5"/>
  <c r="AG30" i="2"/>
  <c r="AH30" i="2"/>
  <c r="AI30" i="2"/>
  <c r="AJ30" i="2"/>
  <c r="AK30" i="2"/>
  <c r="AL30" i="2"/>
  <c r="AM30" i="2"/>
  <c r="AN30" i="2"/>
  <c r="AO30" i="2"/>
  <c r="AP30" i="2"/>
  <c r="AQ30" i="2"/>
  <c r="AR30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F31" i="2"/>
  <c r="AF32" i="2"/>
  <c r="AF33" i="2"/>
  <c r="AF34" i="2"/>
  <c r="AF35" i="2"/>
  <c r="AF36" i="2"/>
  <c r="AF37" i="2"/>
  <c r="AF30" i="2"/>
  <c r="H26" i="8" l="1"/>
  <c r="D26" i="8"/>
  <c r="I26" i="8"/>
  <c r="E26" i="8"/>
  <c r="G26" i="8"/>
  <c r="C26" i="8"/>
  <c r="B24" i="8"/>
  <c r="B25" i="8"/>
  <c r="I24" i="8"/>
  <c r="I25" i="8"/>
  <c r="H24" i="8"/>
  <c r="H25" i="8"/>
  <c r="D24" i="8"/>
  <c r="D25" i="8"/>
  <c r="F24" i="8"/>
  <c r="F25" i="8"/>
  <c r="E24" i="8"/>
  <c r="E25" i="8"/>
  <c r="G25" i="8"/>
  <c r="G24" i="8"/>
  <c r="C25" i="8"/>
  <c r="C24" i="8"/>
  <c r="AL28" i="7"/>
  <c r="AN28" i="7" s="1"/>
  <c r="X28" i="7"/>
  <c r="AL26" i="7"/>
  <c r="X26" i="7"/>
  <c r="AL24" i="7"/>
  <c r="X24" i="7"/>
  <c r="AL23" i="7"/>
  <c r="AN23" i="7" s="1"/>
  <c r="X23" i="7"/>
  <c r="AL22" i="7"/>
  <c r="X22" i="7"/>
  <c r="X21" i="7"/>
  <c r="Z21" i="7" s="1"/>
  <c r="AL20" i="7"/>
  <c r="X20" i="7"/>
  <c r="AL19" i="7"/>
  <c r="AN19" i="7" s="1"/>
  <c r="X19" i="7"/>
  <c r="AN18" i="7"/>
  <c r="X18" i="7"/>
  <c r="Z18" i="7" s="1"/>
  <c r="AL17" i="7"/>
  <c r="X17" i="7"/>
  <c r="AL16" i="7"/>
  <c r="X16" i="7"/>
  <c r="Z16" i="7"/>
  <c r="AN15" i="7"/>
  <c r="X15" i="7"/>
  <c r="Z15" i="7" s="1"/>
  <c r="AL14" i="7"/>
  <c r="X14" i="7"/>
  <c r="AL13" i="7"/>
  <c r="X13" i="7"/>
  <c r="AL12" i="7"/>
  <c r="X12" i="7"/>
  <c r="AL11" i="7"/>
  <c r="AN11" i="7" s="1"/>
  <c r="X11" i="7"/>
  <c r="Z11" i="7" s="1"/>
  <c r="AL10" i="7"/>
  <c r="AN10" i="7" s="1"/>
  <c r="X10" i="7"/>
  <c r="AL9" i="7"/>
  <c r="X9" i="7"/>
  <c r="AL8" i="7"/>
  <c r="AN8" i="7" s="1"/>
  <c r="X8" i="7"/>
  <c r="AL7" i="7"/>
  <c r="AN7" i="7" s="1"/>
  <c r="X7" i="7"/>
  <c r="Z9" i="7"/>
  <c r="AL28" i="5"/>
  <c r="AL26" i="5"/>
  <c r="AL24" i="5"/>
  <c r="AL23" i="5"/>
  <c r="AL22" i="5"/>
  <c r="AN21" i="5"/>
  <c r="X21" i="5"/>
  <c r="Z21" i="5" s="1"/>
  <c r="AL20" i="5"/>
  <c r="AL19" i="5"/>
  <c r="X18" i="5"/>
  <c r="AN18" i="5" s="1"/>
  <c r="AL17" i="5"/>
  <c r="AL16" i="5"/>
  <c r="X15" i="5"/>
  <c r="Z15" i="5" s="1"/>
  <c r="AL14" i="5"/>
  <c r="AL13" i="5"/>
  <c r="AL12" i="5"/>
  <c r="AL11" i="5"/>
  <c r="AN11" i="5" s="1"/>
  <c r="X11" i="5"/>
  <c r="Z11" i="5" s="1"/>
  <c r="AL10" i="5"/>
  <c r="AL9" i="5"/>
  <c r="AL8" i="5"/>
  <c r="AL7" i="5"/>
  <c r="AV28" i="2"/>
  <c r="AT28" i="2"/>
  <c r="AB28" i="2"/>
  <c r="AT27" i="2"/>
  <c r="AB27" i="2"/>
  <c r="AT26" i="2"/>
  <c r="AV26" i="2" s="1"/>
  <c r="AV24" i="2"/>
  <c r="AT24" i="2"/>
  <c r="AB24" i="2"/>
  <c r="AT23" i="2"/>
  <c r="AV23" i="2" s="1"/>
  <c r="AB23" i="2"/>
  <c r="AT22" i="2"/>
  <c r="AV22" i="2" s="1"/>
  <c r="AB22" i="2"/>
  <c r="AB21" i="2"/>
  <c r="AV21" i="2" s="1"/>
  <c r="AT20" i="2"/>
  <c r="AV20" i="2" s="1"/>
  <c r="AB20" i="2"/>
  <c r="AT19" i="2"/>
  <c r="AV19" i="2" s="1"/>
  <c r="AB19" i="2"/>
  <c r="AV18" i="2"/>
  <c r="AB18" i="2"/>
  <c r="AT17" i="2"/>
  <c r="AB17" i="2"/>
  <c r="AT16" i="2"/>
  <c r="AV16" i="2" s="1"/>
  <c r="AB16" i="2"/>
  <c r="AV15" i="2"/>
  <c r="AB15" i="2"/>
  <c r="AT14" i="2"/>
  <c r="AV14" i="2" s="1"/>
  <c r="AB14" i="2"/>
  <c r="AT13" i="2"/>
  <c r="AV13" i="2" s="1"/>
  <c r="AB13" i="2"/>
  <c r="AV12" i="2"/>
  <c r="AT12" i="2"/>
  <c r="AB12" i="2"/>
  <c r="AT11" i="2"/>
  <c r="AV11" i="2" s="1"/>
  <c r="AB11" i="2"/>
  <c r="AT10" i="2"/>
  <c r="AB10" i="2"/>
  <c r="AT9" i="2"/>
  <c r="AV9" i="2" s="1"/>
  <c r="AB9" i="2"/>
  <c r="AT8" i="2"/>
  <c r="AB8" i="2"/>
  <c r="AV7" i="2"/>
  <c r="AT7" i="2"/>
  <c r="AB7" i="2"/>
  <c r="O4" i="5"/>
  <c r="V27" i="5"/>
  <c r="V20" i="5"/>
  <c r="P4" i="5"/>
  <c r="U4" i="5"/>
  <c r="V7" i="5"/>
  <c r="K4" i="5"/>
  <c r="V9" i="5"/>
  <c r="N4" i="5"/>
  <c r="S4" i="5"/>
  <c r="U4" i="7"/>
  <c r="R4" i="5"/>
  <c r="V28" i="5"/>
  <c r="Q4" i="7"/>
  <c r="S4" i="7"/>
  <c r="K4" i="7"/>
  <c r="I4" i="7"/>
  <c r="V26" i="5"/>
  <c r="V14" i="5"/>
  <c r="R4" i="7"/>
  <c r="L4" i="5"/>
  <c r="J4" i="7"/>
  <c r="V4" i="5"/>
  <c r="M4" i="7"/>
  <c r="V23" i="5"/>
  <c r="V19" i="5"/>
  <c r="Q4" i="5"/>
  <c r="V10" i="5"/>
  <c r="M4" i="5"/>
  <c r="P4" i="7"/>
  <c r="V12" i="5"/>
  <c r="T4" i="5"/>
  <c r="V13" i="5"/>
  <c r="V4" i="7"/>
  <c r="J4" i="5"/>
  <c r="V24" i="5"/>
  <c r="L4" i="7"/>
  <c r="T4" i="7"/>
  <c r="V17" i="5"/>
  <c r="I4" i="5"/>
  <c r="O4" i="7"/>
  <c r="V22" i="5"/>
  <c r="N4" i="7"/>
  <c r="V16" i="5"/>
  <c r="V8" i="5"/>
  <c r="Z26" i="7" l="1"/>
  <c r="Z18" i="5"/>
  <c r="AN12" i="7"/>
  <c r="AN17" i="7"/>
  <c r="Z28" i="7"/>
  <c r="AV8" i="2"/>
  <c r="Z7" i="7"/>
  <c r="AN9" i="7"/>
  <c r="Z12" i="7"/>
  <c r="AN13" i="7"/>
  <c r="AN16" i="7"/>
  <c r="Z20" i="7"/>
  <c r="Z19" i="7"/>
  <c r="AN22" i="7"/>
  <c r="AV10" i="2"/>
  <c r="AV17" i="2"/>
  <c r="AV27" i="2"/>
  <c r="AN14" i="7"/>
  <c r="Z17" i="7"/>
  <c r="AN20" i="7"/>
  <c r="Z22" i="7"/>
  <c r="AN24" i="7"/>
  <c r="AN26" i="7"/>
  <c r="Z10" i="7"/>
  <c r="Z24" i="7"/>
  <c r="Z8" i="7"/>
  <c r="AN21" i="7"/>
  <c r="Z23" i="7"/>
  <c r="Z14" i="7"/>
  <c r="X17" i="5"/>
  <c r="AN17" i="5" s="1"/>
  <c r="X22" i="5"/>
  <c r="X24" i="5"/>
  <c r="AN24" i="5" s="1"/>
  <c r="X7" i="5"/>
  <c r="AN7" i="5" s="1"/>
  <c r="X8" i="5"/>
  <c r="X9" i="5"/>
  <c r="Z9" i="5" s="1"/>
  <c r="X10" i="5"/>
  <c r="AN10" i="5" s="1"/>
  <c r="X14" i="5"/>
  <c r="AN14" i="5" s="1"/>
  <c r="X13" i="5"/>
  <c r="AN13" i="5" s="1"/>
  <c r="X16" i="5"/>
  <c r="X23" i="5"/>
  <c r="X26" i="5"/>
  <c r="X28" i="5"/>
  <c r="X12" i="5"/>
  <c r="AN12" i="5" s="1"/>
  <c r="X19" i="5"/>
  <c r="Z19" i="5" s="1"/>
  <c r="X20" i="5"/>
  <c r="Z20" i="5" s="1"/>
  <c r="AN15" i="5"/>
  <c r="Z8" i="5" l="1"/>
  <c r="Z13" i="7"/>
  <c r="G29" i="7"/>
  <c r="AN20" i="5"/>
  <c r="AN19" i="5"/>
  <c r="Z24" i="5"/>
  <c r="Z12" i="5"/>
  <c r="AN8" i="5"/>
  <c r="AN9" i="5"/>
  <c r="Z7" i="5"/>
  <c r="AN26" i="5"/>
  <c r="Z26" i="5"/>
  <c r="AN23" i="5"/>
  <c r="Z23" i="5"/>
  <c r="Z10" i="5"/>
  <c r="G29" i="5"/>
  <c r="Z13" i="5"/>
  <c r="Z14" i="5"/>
  <c r="Z17" i="5"/>
  <c r="AN16" i="5"/>
  <c r="Z16" i="5"/>
  <c r="Z22" i="5"/>
  <c r="AN22" i="5"/>
  <c r="AN28" i="5"/>
  <c r="Z28" i="5"/>
  <c r="G29" i="2" l="1"/>
</calcChain>
</file>

<file path=xl/sharedStrings.xml><?xml version="1.0" encoding="utf-8"?>
<sst xmlns="http://schemas.openxmlformats.org/spreadsheetml/2006/main" count="403" uniqueCount="68">
  <si>
    <t>PNV</t>
  </si>
  <si>
    <t>050BGO0070</t>
  </si>
  <si>
    <t>050BGO0075</t>
  </si>
  <si>
    <t>050BGO0080</t>
  </si>
  <si>
    <t>050BGO0090</t>
  </si>
  <si>
    <t>050BGO0095</t>
  </si>
  <si>
    <t>050BGO0110</t>
  </si>
  <si>
    <t>050BGO0120</t>
  </si>
  <si>
    <t>050BGO0130</t>
  </si>
  <si>
    <t>050BGO0135</t>
  </si>
  <si>
    <t>050BGO0140</t>
  </si>
  <si>
    <t>050BGO0150</t>
  </si>
  <si>
    <t>050BGO0152</t>
  </si>
  <si>
    <t>050BGO0154</t>
  </si>
  <si>
    <t>SH</t>
  </si>
  <si>
    <t>Restauração</t>
  </si>
  <si>
    <t>Planilha de Quantidades e Preços</t>
  </si>
  <si>
    <t>Item SICRO</t>
  </si>
  <si>
    <t>Descrição</t>
  </si>
  <si>
    <t>Unidade</t>
  </si>
  <si>
    <t>Quantidade</t>
  </si>
  <si>
    <t>Custo Unitário</t>
  </si>
  <si>
    <t>Preço</t>
  </si>
  <si>
    <t>Total POR SH</t>
  </si>
  <si>
    <t>Diferença</t>
  </si>
  <si>
    <t>Total</t>
  </si>
  <si>
    <t>Fresagem e recomposição 3 cm (Correção da Irregularidade + trincamento))</t>
  </si>
  <si>
    <t>m²</t>
  </si>
  <si>
    <t>5 S 02 990 12</t>
  </si>
  <si>
    <t xml:space="preserve">FRESAGEM DESCONTINUA </t>
  </si>
  <si>
    <t>m³</t>
  </si>
  <si>
    <t>-</t>
  </si>
  <si>
    <t xml:space="preserve">PINTURA DE LIGAÇÃO </t>
  </si>
  <si>
    <t>5 S 02 540 01</t>
  </si>
  <si>
    <t>CONCRETO BETUMINOSO USINADO A QUENTE - CAPA DE ROLAMENTO (restauração)</t>
  </si>
  <si>
    <t>Reparos Profundos (Deflexões altas)</t>
  </si>
  <si>
    <t>RECOMPOSIÇÃO DO PAVIMENTO COM REPAROS LOCALIZADOS SUPERFICIAIS - PISTAS</t>
  </si>
  <si>
    <t>3 S 08 101 02</t>
  </si>
  <si>
    <t>REPARO PROFUNDO (REMENDO)</t>
  </si>
  <si>
    <t>Recapeamento</t>
  </si>
  <si>
    <t>Acostamentos</t>
  </si>
  <si>
    <t>5 S 02 511 52</t>
  </si>
  <si>
    <t>Micro-revestimento a frio - Microflex 1,5 cm BC</t>
  </si>
  <si>
    <t xml:space="preserve"> 5 S 02 993 07</t>
  </si>
  <si>
    <t>Reciclagem c/ brita e incorp. de rev. Asfáltico</t>
  </si>
  <si>
    <t>5 S 02 300 00</t>
  </si>
  <si>
    <t>imprimação</t>
  </si>
  <si>
    <t>050BMG0170</t>
  </si>
  <si>
    <t>050BMG0190</t>
  </si>
  <si>
    <t>050BMG0210</t>
  </si>
  <si>
    <t>050BMG0240</t>
  </si>
  <si>
    <t>050BMG0250</t>
  </si>
  <si>
    <t>050BMG0260</t>
  </si>
  <si>
    <t>050BMG0265</t>
  </si>
  <si>
    <t>050BMG0270</t>
  </si>
  <si>
    <t>050BMG0285</t>
  </si>
  <si>
    <t>2.1.1.1</t>
  </si>
  <si>
    <t>2.1.1.2</t>
  </si>
  <si>
    <t>2.1.1.3</t>
  </si>
  <si>
    <t>2.1.1.7</t>
  </si>
  <si>
    <t>2.1.1.8</t>
  </si>
  <si>
    <t>2.1.1.4</t>
  </si>
  <si>
    <t>2.1.1.5</t>
  </si>
  <si>
    <t>2.1.1.6</t>
  </si>
  <si>
    <t>050BMG9010</t>
  </si>
  <si>
    <t>050BMG9020</t>
  </si>
  <si>
    <t>ext</t>
  </si>
  <si>
    <t>050BMG9040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</si>
</sst>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  <numFmt numFmtId="166" formatCode="#."/>
    <numFmt numFmtId="167" formatCode="\$#,##0\ ;\(\$#,##0\)"/>
    <numFmt numFmtId="168" formatCode="_(&quot;Cr$&quot;* #,##0.00_);_(&quot;Cr$&quot;* \(#,##0.00\);_(&quot;Cr$&quot;* &quot;-&quot;??_);_(@_)"/>
    <numFmt numFmtId="169" formatCode="0.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u/>
      <sz val="9"/>
      <color indexed="12"/>
      <name val="Comic Sans MS"/>
      <family val="4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</borders>
  <cellStyleXfs count="21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8" fillId="0" borderId="0" applyFont="0" applyFill="0" applyBorder="0" applyAlignment="0" applyProtection="0"/>
    <xf numFmtId="166" fontId="9" fillId="0" borderId="0">
      <protection locked="0"/>
    </xf>
    <xf numFmtId="166" fontId="9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167" fontId="12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3" fillId="0" borderId="0"/>
    <xf numFmtId="166" fontId="9" fillId="0" borderId="0">
      <protection locked="0"/>
    </xf>
    <xf numFmtId="166" fontId="9" fillId="0" borderId="0">
      <protection locked="0"/>
    </xf>
    <xf numFmtId="4" fontId="14" fillId="2" borderId="18" applyBorder="0" applyProtection="0"/>
    <xf numFmtId="166" fontId="15" fillId="0" borderId="0">
      <protection locked="0"/>
    </xf>
    <xf numFmtId="166" fontId="16" fillId="0" borderId="0">
      <protection locked="0"/>
    </xf>
    <xf numFmtId="166" fontId="16" fillId="0" borderId="0">
      <protection locked="0"/>
    </xf>
    <xf numFmtId="3" fontId="1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2"/>
    <xf numFmtId="0" fontId="1" fillId="0" borderId="0" xfId="2" applyFill="1"/>
    <xf numFmtId="0" fontId="1" fillId="0" borderId="0" xfId="2" applyAlignment="1">
      <alignment horizontal="center"/>
    </xf>
    <xf numFmtId="43" fontId="1" fillId="0" borderId="0" xfId="2" applyNumberFormat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ill="1" applyAlignment="1">
      <alignment horizontal="center"/>
    </xf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4" fillId="0" borderId="0" xfId="2" applyFont="1" applyFill="1"/>
    <xf numFmtId="0" fontId="2" fillId="0" borderId="8" xfId="2" applyFont="1" applyFill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1" fillId="0" borderId="9" xfId="2" applyFill="1" applyBorder="1"/>
    <xf numFmtId="0" fontId="2" fillId="0" borderId="0" xfId="2" applyFont="1"/>
    <xf numFmtId="0" fontId="2" fillId="0" borderId="0" xfId="2" applyFont="1" applyFill="1"/>
    <xf numFmtId="0" fontId="1" fillId="0" borderId="10" xfId="2" applyBorder="1" applyAlignment="1">
      <alignment horizontal="right"/>
    </xf>
    <xf numFmtId="0" fontId="1" fillId="0" borderId="11" xfId="2" applyBorder="1"/>
    <xf numFmtId="43" fontId="1" fillId="0" borderId="11" xfId="3" applyNumberFormat="1" applyFont="1" applyBorder="1"/>
    <xf numFmtId="43" fontId="1" fillId="0" borderId="11" xfId="2" applyNumberFormat="1" applyBorder="1"/>
    <xf numFmtId="43" fontId="1" fillId="0" borderId="12" xfId="2" applyNumberFormat="1" applyBorder="1"/>
    <xf numFmtId="0" fontId="1" fillId="0" borderId="13" xfId="2" applyFill="1" applyBorder="1"/>
    <xf numFmtId="0" fontId="2" fillId="0" borderId="14" xfId="2" applyFont="1" applyBorder="1" applyAlignment="1">
      <alignment horizontal="left"/>
    </xf>
    <xf numFmtId="0" fontId="5" fillId="0" borderId="15" xfId="2" applyFont="1" applyBorder="1"/>
    <xf numFmtId="0" fontId="2" fillId="0" borderId="15" xfId="2" applyFont="1" applyBorder="1"/>
    <xf numFmtId="43" fontId="2" fillId="0" borderId="15" xfId="3" applyNumberFormat="1" applyFont="1" applyFill="1" applyBorder="1"/>
    <xf numFmtId="43" fontId="1" fillId="0" borderId="15" xfId="3" applyFont="1" applyBorder="1"/>
    <xf numFmtId="43" fontId="1" fillId="0" borderId="16" xfId="2" applyNumberFormat="1" applyBorder="1"/>
    <xf numFmtId="43" fontId="1" fillId="0" borderId="13" xfId="2" applyNumberFormat="1" applyFill="1" applyBorder="1"/>
    <xf numFmtId="43" fontId="2" fillId="0" borderId="0" xfId="2" applyNumberFormat="1" applyFont="1" applyFill="1"/>
    <xf numFmtId="43" fontId="2" fillId="0" borderId="0" xfId="2" applyNumberFormat="1" applyFont="1"/>
    <xf numFmtId="43" fontId="0" fillId="0" borderId="13" xfId="0" applyNumberFormat="1" applyFill="1" applyBorder="1"/>
    <xf numFmtId="0" fontId="1" fillId="0" borderId="14" xfId="2" applyBorder="1" applyAlignment="1">
      <alignment horizontal="right"/>
    </xf>
    <xf numFmtId="0" fontId="1" fillId="0" borderId="15" xfId="2" applyBorder="1"/>
    <xf numFmtId="43" fontId="1" fillId="0" borderId="15" xfId="3" applyNumberFormat="1" applyFont="1" applyFill="1" applyBorder="1"/>
    <xf numFmtId="43" fontId="1" fillId="0" borderId="0" xfId="2" applyNumberFormat="1" applyFill="1"/>
    <xf numFmtId="43" fontId="1" fillId="0" borderId="0" xfId="2" applyNumberFormat="1"/>
    <xf numFmtId="43" fontId="1" fillId="0" borderId="15" xfId="2" applyNumberFormat="1" applyFill="1" applyBorder="1"/>
    <xf numFmtId="0" fontId="1" fillId="0" borderId="0" xfId="2" applyBorder="1"/>
    <xf numFmtId="43" fontId="1" fillId="0" borderId="0" xfId="2" applyNumberFormat="1" applyFill="1" applyBorder="1"/>
    <xf numFmtId="0" fontId="1" fillId="0" borderId="5" xfId="2" applyBorder="1"/>
    <xf numFmtId="0" fontId="1" fillId="0" borderId="6" xfId="2" applyBorder="1"/>
    <xf numFmtId="0" fontId="2" fillId="0" borderId="6" xfId="2" applyFont="1" applyBorder="1"/>
    <xf numFmtId="43" fontId="2" fillId="0" borderId="7" xfId="2" applyNumberFormat="1" applyFont="1" applyBorder="1"/>
    <xf numFmtId="0" fontId="1" fillId="0" borderId="17" xfId="2" applyFill="1" applyBorder="1"/>
    <xf numFmtId="0" fontId="2" fillId="0" borderId="8" xfId="0" applyFont="1" applyFill="1" applyBorder="1" applyAlignment="1">
      <alignment horizontal="center"/>
    </xf>
    <xf numFmtId="0" fontId="17" fillId="0" borderId="0" xfId="0" applyFont="1"/>
    <xf numFmtId="0" fontId="17" fillId="3" borderId="0" xfId="0" applyFont="1" applyFill="1"/>
    <xf numFmtId="164" fontId="1" fillId="0" borderId="0" xfId="1" applyNumberFormat="1" applyFont="1"/>
    <xf numFmtId="4" fontId="17" fillId="0" borderId="0" xfId="0" applyNumberFormat="1" applyFont="1"/>
    <xf numFmtId="0" fontId="18" fillId="0" borderId="0" xfId="0" applyFont="1"/>
    <xf numFmtId="0" fontId="19" fillId="0" borderId="0" xfId="0" applyFont="1"/>
    <xf numFmtId="0" fontId="17" fillId="0" borderId="0" xfId="0" applyFont="1" applyFill="1"/>
    <xf numFmtId="4" fontId="17" fillId="0" borderId="0" xfId="0" applyNumberFormat="1" applyFont="1" applyFill="1"/>
    <xf numFmtId="0" fontId="1" fillId="4" borderId="0" xfId="2" applyFill="1"/>
    <xf numFmtId="169" fontId="1" fillId="0" borderId="0" xfId="2" applyNumberFormat="1" applyFill="1"/>
    <xf numFmtId="4" fontId="17" fillId="5" borderId="0" xfId="0" applyNumberFormat="1" applyFont="1" applyFill="1"/>
    <xf numFmtId="169" fontId="17" fillId="0" borderId="0" xfId="0" applyNumberFormat="1" applyFont="1"/>
    <xf numFmtId="0" fontId="17" fillId="6" borderId="0" xfId="0" applyFont="1" applyFill="1"/>
    <xf numFmtId="169" fontId="17" fillId="6" borderId="0" xfId="0" applyNumberFormat="1" applyFont="1" applyFill="1"/>
  </cellXfs>
  <cellStyles count="21">
    <cellStyle name="Cabeçalho 1" xfId="4"/>
    <cellStyle name="Cabeçalho 2" xfId="5"/>
    <cellStyle name="Comma" xfId="1" builtinId="3"/>
    <cellStyle name="Comma0" xfId="6"/>
    <cellStyle name="Data" xfId="7"/>
    <cellStyle name="Fixo" xfId="8"/>
    <cellStyle name="Hyperlink 2" xfId="9"/>
    <cellStyle name="Indefinido" xfId="10"/>
    <cellStyle name="Moeda0" xfId="11"/>
    <cellStyle name="mpenho" xfId="12"/>
    <cellStyle name="Normal" xfId="0" builtinId="0"/>
    <cellStyle name="Normal 2" xfId="2"/>
    <cellStyle name="Normal 2 2" xfId="13"/>
    <cellStyle name="Percentual" xfId="14"/>
    <cellStyle name="Ponto" xfId="15"/>
    <cellStyle name="Ricardo" xfId="16"/>
    <cellStyle name="Separador de m" xfId="17"/>
    <cellStyle name="Separador de milhares 2" xfId="3"/>
    <cellStyle name="Titulo1" xfId="18"/>
    <cellStyle name="Titulo2" xfId="19"/>
    <cellStyle name="Vírgula0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EGESA\Br-482mg\Volume2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o%20Existente%20-%20Restaura&#231;&#227;o%20-%20BR050GO_lote4%20-%20REV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Projetos%20em%20andamento\DNIT%20Construtoras\RS%20CREMA%202a%20Etapa%20-%2010%20lotes\IRI\Dados%20de%20Campo\Enviados%20Ver.2\XLT\XLT\BaCkup%20PC\Modelos\QI%20Laser\XLT\Modelo%20ARTE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APR\PNV\Diversos\PN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RELATÓRIO"/>
      <sheetName val="Matriz Resumo"/>
      <sheetName val="Matriz Decisão"/>
      <sheetName val="Matriz Solução"/>
      <sheetName val="Acostamento"/>
      <sheetName val="Soluções 050MG"/>
      <sheetName val="Restauração 050MG"/>
      <sheetName val="PREÇOS REFERENCIAIS"/>
      <sheetName val="Restauração (1)"/>
      <sheetName val="Restauração (2)"/>
      <sheetName val="Restauração (3)"/>
      <sheetName val="Restauração (4)"/>
      <sheetName val="Restauração (5)"/>
      <sheetName val="Restauração (6)"/>
      <sheetName val="Restauração (7)"/>
      <sheetName val="Restauração (8)"/>
      <sheetName val="Restauração (9)"/>
      <sheetName val="Restauração (10)"/>
      <sheetName val="Restauração (11)"/>
      <sheetName val="Restauração (12)"/>
      <sheetName val="Restauração (13)"/>
      <sheetName val="Restauração (14)"/>
      <sheetName val="Restauração (15)"/>
      <sheetName val="Restauração (16)"/>
      <sheetName val="Restauração (17)"/>
      <sheetName val="Restauração (18)"/>
    </sheetNames>
    <sheetDataSet>
      <sheetData sheetId="0" refreshError="1"/>
      <sheetData sheetId="1" refreshError="1"/>
      <sheetData sheetId="2" refreshError="1"/>
      <sheetData sheetId="3">
        <row r="4">
          <cell r="E4" t="str">
            <v>IRI 1</v>
          </cell>
          <cell r="F4" t="str">
            <v>IRI 1</v>
          </cell>
          <cell r="G4" t="str">
            <v>IRI 1</v>
          </cell>
          <cell r="H4" t="str">
            <v>IRI 1</v>
          </cell>
          <cell r="I4" t="str">
            <v>IRI 2</v>
          </cell>
          <cell r="J4" t="str">
            <v>IRI 2</v>
          </cell>
          <cell r="K4" t="str">
            <v>IRI 2</v>
          </cell>
          <cell r="L4" t="str">
            <v>IRI 2</v>
          </cell>
          <cell r="M4" t="str">
            <v>IRI 3</v>
          </cell>
          <cell r="N4" t="str">
            <v>IRI 3</v>
          </cell>
          <cell r="O4" t="str">
            <v>IRI 3</v>
          </cell>
          <cell r="P4" t="str">
            <v>IRI 3</v>
          </cell>
          <cell r="Q4" t="str">
            <v>IRI 4</v>
          </cell>
          <cell r="R4" t="str">
            <v>IRI 4</v>
          </cell>
          <cell r="S4" t="str">
            <v>IRI 4</v>
          </cell>
          <cell r="T4" t="str">
            <v>IRI 4</v>
          </cell>
        </row>
        <row r="5">
          <cell r="E5" t="str">
            <v>Dc&lt;=Dadm</v>
          </cell>
          <cell r="F5" t="str">
            <v>Dc&lt;=Dadm</v>
          </cell>
          <cell r="G5" t="str">
            <v>Dc&gt;Dadm</v>
          </cell>
          <cell r="H5" t="str">
            <v>Dc&gt;Dadm</v>
          </cell>
          <cell r="I5" t="str">
            <v>Dc&lt;=Dadm</v>
          </cell>
          <cell r="J5" t="str">
            <v>Dc&lt;=Dadm</v>
          </cell>
          <cell r="K5" t="str">
            <v>Dc&gt;Dadm</v>
          </cell>
          <cell r="L5" t="str">
            <v>Dc&gt;Dadm</v>
          </cell>
          <cell r="M5" t="str">
            <v>Dc&lt;=Dadm</v>
          </cell>
          <cell r="N5" t="str">
            <v>Dc&lt;=Dadm</v>
          </cell>
          <cell r="O5" t="str">
            <v>Dc&gt;Dadm</v>
          </cell>
          <cell r="P5" t="str">
            <v>Dc&gt;Dadm</v>
          </cell>
          <cell r="Q5" t="str">
            <v>Dc&lt;=Dadm</v>
          </cell>
          <cell r="R5" t="str">
            <v>Dc&lt;=Dadm</v>
          </cell>
          <cell r="S5" t="str">
            <v>Dc&gt;Dadm</v>
          </cell>
          <cell r="T5" t="str">
            <v>Dc&gt;Dadm</v>
          </cell>
        </row>
        <row r="6">
          <cell r="E6" t="str">
            <v>&lt;= IGG</v>
          </cell>
          <cell r="F6" t="str">
            <v>&gt; IGG</v>
          </cell>
          <cell r="G6" t="str">
            <v>&lt;= IGG</v>
          </cell>
          <cell r="H6" t="str">
            <v>&gt; IGG</v>
          </cell>
          <cell r="I6" t="str">
            <v>&lt;= IGG</v>
          </cell>
          <cell r="J6" t="str">
            <v>&gt; IGG</v>
          </cell>
          <cell r="K6" t="str">
            <v>&lt;= IGG</v>
          </cell>
          <cell r="L6" t="str">
            <v>&gt; IGG</v>
          </cell>
          <cell r="M6" t="str">
            <v>&lt;= IGG</v>
          </cell>
          <cell r="N6" t="str">
            <v>&gt; IGG</v>
          </cell>
          <cell r="O6" t="str">
            <v>&lt;= IGG</v>
          </cell>
          <cell r="P6" t="str">
            <v>&gt; IGG</v>
          </cell>
          <cell r="Q6" t="str">
            <v>&lt;= IGG</v>
          </cell>
          <cell r="R6" t="str">
            <v>&gt; IGG</v>
          </cell>
          <cell r="S6" t="str">
            <v>&lt;= IGG</v>
          </cell>
          <cell r="T6" t="str">
            <v>&gt; IGG</v>
          </cell>
        </row>
        <row r="7">
          <cell r="D7" t="str">
            <v>VDM 1</v>
          </cell>
          <cell r="E7">
            <v>1111</v>
          </cell>
          <cell r="F7">
            <v>1112</v>
          </cell>
          <cell r="G7">
            <v>1121</v>
          </cell>
          <cell r="H7">
            <v>1122</v>
          </cell>
          <cell r="I7">
            <v>1211</v>
          </cell>
          <cell r="J7">
            <v>1212</v>
          </cell>
          <cell r="K7">
            <v>1221</v>
          </cell>
          <cell r="L7">
            <v>1222</v>
          </cell>
          <cell r="M7">
            <v>1311</v>
          </cell>
          <cell r="N7">
            <v>1312</v>
          </cell>
          <cell r="O7">
            <v>1321</v>
          </cell>
          <cell r="P7">
            <v>1322</v>
          </cell>
          <cell r="Q7">
            <v>1411</v>
          </cell>
          <cell r="R7">
            <v>1412</v>
          </cell>
          <cell r="S7">
            <v>1421</v>
          </cell>
          <cell r="T7">
            <v>1422</v>
          </cell>
        </row>
        <row r="8">
          <cell r="D8" t="str">
            <v>VDM 2</v>
          </cell>
          <cell r="E8">
            <v>2111</v>
          </cell>
          <cell r="F8">
            <v>2112</v>
          </cell>
          <cell r="G8">
            <v>2121</v>
          </cell>
          <cell r="H8">
            <v>2122</v>
          </cell>
          <cell r="I8">
            <v>2211</v>
          </cell>
          <cell r="J8">
            <v>2212</v>
          </cell>
          <cell r="K8">
            <v>2221</v>
          </cell>
          <cell r="L8">
            <v>2222</v>
          </cell>
          <cell r="M8">
            <v>2311</v>
          </cell>
          <cell r="N8">
            <v>2312</v>
          </cell>
          <cell r="O8">
            <v>2321</v>
          </cell>
          <cell r="P8">
            <v>2322</v>
          </cell>
          <cell r="Q8">
            <v>2411</v>
          </cell>
          <cell r="R8">
            <v>2412</v>
          </cell>
          <cell r="S8">
            <v>2421</v>
          </cell>
          <cell r="T8">
            <v>2422</v>
          </cell>
        </row>
        <row r="9">
          <cell r="D9" t="str">
            <v>VDM 3</v>
          </cell>
          <cell r="E9">
            <v>3111</v>
          </cell>
          <cell r="F9">
            <v>3112</v>
          </cell>
          <cell r="G9">
            <v>3121</v>
          </cell>
          <cell r="H9">
            <v>3122</v>
          </cell>
          <cell r="I9">
            <v>3211</v>
          </cell>
          <cell r="J9">
            <v>3212</v>
          </cell>
          <cell r="K9">
            <v>3221</v>
          </cell>
          <cell r="L9">
            <v>3222</v>
          </cell>
          <cell r="M9">
            <v>3311</v>
          </cell>
          <cell r="N9">
            <v>3312</v>
          </cell>
          <cell r="O9">
            <v>3321</v>
          </cell>
          <cell r="P9">
            <v>3322</v>
          </cell>
          <cell r="Q9">
            <v>3411</v>
          </cell>
          <cell r="R9">
            <v>3412</v>
          </cell>
          <cell r="S9">
            <v>3421</v>
          </cell>
          <cell r="T9">
            <v>3422</v>
          </cell>
        </row>
        <row r="10">
          <cell r="D10" t="str">
            <v>VDM 4</v>
          </cell>
          <cell r="E10">
            <v>4111</v>
          </cell>
          <cell r="F10">
            <v>4112</v>
          </cell>
          <cell r="G10">
            <v>4121</v>
          </cell>
          <cell r="H10">
            <v>4122</v>
          </cell>
          <cell r="I10">
            <v>4211</v>
          </cell>
          <cell r="J10">
            <v>4212</v>
          </cell>
          <cell r="K10">
            <v>4221</v>
          </cell>
          <cell r="L10">
            <v>4222</v>
          </cell>
          <cell r="M10">
            <v>4311</v>
          </cell>
          <cell r="N10">
            <v>4312</v>
          </cell>
          <cell r="O10">
            <v>4321</v>
          </cell>
          <cell r="P10">
            <v>4322</v>
          </cell>
          <cell r="Q10">
            <v>4411</v>
          </cell>
          <cell r="R10">
            <v>4412</v>
          </cell>
          <cell r="S10">
            <v>4421</v>
          </cell>
          <cell r="T10">
            <v>4422</v>
          </cell>
        </row>
        <row r="11">
          <cell r="D11" t="str">
            <v>VDM 5</v>
          </cell>
          <cell r="E11">
            <v>5111</v>
          </cell>
          <cell r="F11">
            <v>5112</v>
          </cell>
          <cell r="G11">
            <v>5121</v>
          </cell>
          <cell r="H11">
            <v>5122</v>
          </cell>
          <cell r="I11">
            <v>5211</v>
          </cell>
          <cell r="J11">
            <v>5212</v>
          </cell>
          <cell r="K11">
            <v>5221</v>
          </cell>
          <cell r="L11">
            <v>5222</v>
          </cell>
          <cell r="M11">
            <v>5311</v>
          </cell>
          <cell r="N11">
            <v>5312</v>
          </cell>
          <cell r="O11">
            <v>5321</v>
          </cell>
          <cell r="P11">
            <v>5322</v>
          </cell>
          <cell r="Q11">
            <v>5411</v>
          </cell>
          <cell r="R11">
            <v>5412</v>
          </cell>
          <cell r="S11">
            <v>5421</v>
          </cell>
          <cell r="T11">
            <v>5422</v>
          </cell>
        </row>
        <row r="20">
          <cell r="C20" t="str">
            <v>IRI 1</v>
          </cell>
          <cell r="I20">
            <v>20</v>
          </cell>
        </row>
        <row r="21">
          <cell r="C21" t="str">
            <v>IRI 2</v>
          </cell>
          <cell r="I21">
            <v>60</v>
          </cell>
        </row>
        <row r="22">
          <cell r="C22" t="str">
            <v>IRI 3</v>
          </cell>
          <cell r="I22">
            <v>100</v>
          </cell>
        </row>
        <row r="23">
          <cell r="C23" t="str">
            <v>IRI 4</v>
          </cell>
          <cell r="I23">
            <v>150</v>
          </cell>
        </row>
      </sheetData>
      <sheetData sheetId="4">
        <row r="3">
          <cell r="B3">
            <v>1111</v>
          </cell>
          <cell r="C3">
            <v>1112</v>
          </cell>
          <cell r="D3">
            <v>1121</v>
          </cell>
          <cell r="E3">
            <v>1122</v>
          </cell>
          <cell r="F3">
            <v>1211</v>
          </cell>
          <cell r="G3">
            <v>1212</v>
          </cell>
          <cell r="H3">
            <v>1221</v>
          </cell>
          <cell r="I3">
            <v>1222</v>
          </cell>
          <cell r="J3">
            <v>1311</v>
          </cell>
          <cell r="K3">
            <v>1312</v>
          </cell>
          <cell r="L3">
            <v>1321</v>
          </cell>
          <cell r="M3">
            <v>1322</v>
          </cell>
          <cell r="N3">
            <v>1411</v>
          </cell>
          <cell r="O3">
            <v>1412</v>
          </cell>
          <cell r="P3">
            <v>1421</v>
          </cell>
          <cell r="Q3">
            <v>1422</v>
          </cell>
        </row>
        <row r="4">
          <cell r="B4">
            <v>2111</v>
          </cell>
          <cell r="C4">
            <v>2112</v>
          </cell>
          <cell r="D4">
            <v>2121</v>
          </cell>
          <cell r="E4">
            <v>2122</v>
          </cell>
          <cell r="F4">
            <v>2211</v>
          </cell>
          <cell r="G4">
            <v>2212</v>
          </cell>
          <cell r="H4">
            <v>2221</v>
          </cell>
          <cell r="I4">
            <v>2222</v>
          </cell>
          <cell r="J4">
            <v>2311</v>
          </cell>
          <cell r="K4">
            <v>2312</v>
          </cell>
          <cell r="L4">
            <v>2321</v>
          </cell>
          <cell r="M4">
            <v>2322</v>
          </cell>
          <cell r="N4">
            <v>2411</v>
          </cell>
          <cell r="O4">
            <v>2412</v>
          </cell>
          <cell r="P4">
            <v>2421</v>
          </cell>
          <cell r="Q4">
            <v>2422</v>
          </cell>
        </row>
        <row r="5">
          <cell r="B5">
            <v>3111</v>
          </cell>
          <cell r="C5">
            <v>3112</v>
          </cell>
          <cell r="D5">
            <v>3121</v>
          </cell>
          <cell r="E5">
            <v>3122</v>
          </cell>
          <cell r="F5">
            <v>3211</v>
          </cell>
          <cell r="G5">
            <v>3212</v>
          </cell>
          <cell r="H5">
            <v>3221</v>
          </cell>
          <cell r="I5">
            <v>3222</v>
          </cell>
          <cell r="J5">
            <v>3311</v>
          </cell>
          <cell r="K5">
            <v>3312</v>
          </cell>
          <cell r="L5">
            <v>3321</v>
          </cell>
          <cell r="M5">
            <v>3322</v>
          </cell>
          <cell r="N5">
            <v>3411</v>
          </cell>
          <cell r="O5">
            <v>3412</v>
          </cell>
          <cell r="P5">
            <v>3421</v>
          </cell>
          <cell r="Q5">
            <v>3422</v>
          </cell>
        </row>
        <row r="6">
          <cell r="B6">
            <v>4111</v>
          </cell>
          <cell r="C6">
            <v>4112</v>
          </cell>
          <cell r="D6">
            <v>4121</v>
          </cell>
          <cell r="E6">
            <v>4122</v>
          </cell>
          <cell r="F6">
            <v>4211</v>
          </cell>
          <cell r="G6">
            <v>4212</v>
          </cell>
          <cell r="H6">
            <v>4221</v>
          </cell>
          <cell r="I6">
            <v>4222</v>
          </cell>
          <cell r="J6">
            <v>4311</v>
          </cell>
          <cell r="K6">
            <v>4312</v>
          </cell>
          <cell r="L6">
            <v>4321</v>
          </cell>
          <cell r="M6">
            <v>4322</v>
          </cell>
          <cell r="N6">
            <v>4411</v>
          </cell>
          <cell r="O6">
            <v>4412</v>
          </cell>
          <cell r="P6">
            <v>4421</v>
          </cell>
          <cell r="Q6">
            <v>4422</v>
          </cell>
        </row>
        <row r="7">
          <cell r="B7">
            <v>5111</v>
          </cell>
          <cell r="C7">
            <v>5112</v>
          </cell>
          <cell r="D7">
            <v>5121</v>
          </cell>
          <cell r="E7">
            <v>5122</v>
          </cell>
          <cell r="F7">
            <v>5211</v>
          </cell>
          <cell r="G7">
            <v>5212</v>
          </cell>
          <cell r="H7">
            <v>5221</v>
          </cell>
          <cell r="I7">
            <v>5222</v>
          </cell>
          <cell r="J7">
            <v>5311</v>
          </cell>
          <cell r="K7">
            <v>5312</v>
          </cell>
          <cell r="L7">
            <v>5321</v>
          </cell>
          <cell r="M7">
            <v>5322</v>
          </cell>
          <cell r="N7">
            <v>5411</v>
          </cell>
          <cell r="O7">
            <v>5412</v>
          </cell>
          <cell r="P7">
            <v>5421</v>
          </cell>
          <cell r="Q7">
            <v>5422</v>
          </cell>
        </row>
        <row r="9">
          <cell r="B9" t="str">
            <v>MICRO</v>
          </cell>
          <cell r="C9" t="str">
            <v>F5(5%) + MICRO</v>
          </cell>
          <cell r="D9" t="str">
            <v>H(x)</v>
          </cell>
          <cell r="E9" t="str">
            <v>F5(5%) + H(x)</v>
          </cell>
          <cell r="F9" t="str">
            <v>F5(10%) + Micro(1,5)</v>
          </cell>
          <cell r="G9" t="str">
            <v>F5(20%) + Micro(1,5)</v>
          </cell>
          <cell r="H9" t="str">
            <v>F5(10%) + H(x)</v>
          </cell>
          <cell r="I9" t="str">
            <v>F5(20%) + H(x)</v>
          </cell>
          <cell r="J9" t="str">
            <v>F5(20%) + REP + Micro(1,5)</v>
          </cell>
          <cell r="K9" t="str">
            <v>F5(30%) + REP + Micro(1,5)</v>
          </cell>
          <cell r="L9" t="str">
            <v>F5(20%) + REP + H(x)</v>
          </cell>
          <cell r="M9" t="str">
            <v>F5(30%) + REP + H(x)</v>
          </cell>
          <cell r="N9" t="str">
            <v>F5(100%) + REP + H(4)</v>
          </cell>
          <cell r="O9" t="str">
            <v>FR5(100%) + REP + TSDpol + H(4)</v>
          </cell>
          <cell r="P9" t="str">
            <v>FR5(100%) + REP + TSDpol + H(x)</v>
          </cell>
          <cell r="Q9" t="str">
            <v>REC(5)</v>
          </cell>
        </row>
        <row r="10">
          <cell r="B10" t="str">
            <v>MICRO</v>
          </cell>
          <cell r="C10" t="str">
            <v>F5(5%) + MICRO</v>
          </cell>
          <cell r="D10" t="str">
            <v>H(x)</v>
          </cell>
          <cell r="E10" t="str">
            <v>F5(5%) + H(x)</v>
          </cell>
          <cell r="F10" t="str">
            <v>F5(10%) + Micro(1,5)</v>
          </cell>
          <cell r="G10" t="str">
            <v>F5(20%) + Micro(1,5)</v>
          </cell>
          <cell r="H10" t="str">
            <v>F5(10%) + H(x)</v>
          </cell>
          <cell r="I10" t="str">
            <v>F5(20%) + H(x)</v>
          </cell>
          <cell r="J10" t="str">
            <v>F5(20%) + REP + Micro(1,5)</v>
          </cell>
          <cell r="K10" t="str">
            <v>F5(30%) + REP + Micro(1,5)</v>
          </cell>
          <cell r="L10" t="str">
            <v>F5(20%) + REP + H(x)</v>
          </cell>
          <cell r="M10" t="str">
            <v>F5(30%) + REP + H(x)</v>
          </cell>
          <cell r="N10" t="str">
            <v>F5(100%) + REP + H(4)</v>
          </cell>
          <cell r="O10" t="str">
            <v>F5(100%) + REP + TSDpol + H(4)</v>
          </cell>
          <cell r="P10" t="str">
            <v>FR5(100%) + REP + TSDpol + H(x)</v>
          </cell>
          <cell r="Q10" t="str">
            <v>REC(7)</v>
          </cell>
        </row>
        <row r="11">
          <cell r="B11" t="str">
            <v>MICRO</v>
          </cell>
          <cell r="C11" t="str">
            <v>F5(5%) + MICRO</v>
          </cell>
          <cell r="D11" t="str">
            <v>H(x)</v>
          </cell>
          <cell r="E11" t="str">
            <v>F5(5%) + H(x)</v>
          </cell>
          <cell r="F11" t="str">
            <v>F5(10%) + Micro(1,5)</v>
          </cell>
          <cell r="G11" t="str">
            <v>F5(20%) + Micro(1,5)</v>
          </cell>
          <cell r="H11" t="str">
            <v>F5(10%) + H(x)</v>
          </cell>
          <cell r="I11" t="str">
            <v>F5(20%) + H(x)</v>
          </cell>
          <cell r="J11" t="str">
            <v>F5(20%) + REP + H(3)</v>
          </cell>
          <cell r="K11" t="str">
            <v>F5(30%) + REP + Micro(1,5)</v>
          </cell>
          <cell r="L11" t="str">
            <v>F5(20%) + REP + H(x)</v>
          </cell>
          <cell r="M11" t="str">
            <v>F5(30%) + REP + H(x)</v>
          </cell>
          <cell r="N11" t="str">
            <v>F5(100%) + REP + H(5)</v>
          </cell>
          <cell r="O11" t="str">
            <v>F5(100%) + REP + TSDpol + H(5)</v>
          </cell>
          <cell r="P11" t="str">
            <v>FR5(100%) + REP + TSDpol + H(x)</v>
          </cell>
          <cell r="Q11" t="str">
            <v>REC(8)</v>
          </cell>
        </row>
        <row r="12">
          <cell r="B12" t="str">
            <v>MICRO</v>
          </cell>
          <cell r="C12" t="str">
            <v>F5(5%) + MICRO</v>
          </cell>
          <cell r="D12" t="str">
            <v>H(x)</v>
          </cell>
          <cell r="E12" t="str">
            <v>F5(5%) + H(x)</v>
          </cell>
          <cell r="F12" t="str">
            <v>F5(10%) + H(3)</v>
          </cell>
          <cell r="G12" t="str">
            <v>F5(20%) + H(3)</v>
          </cell>
          <cell r="H12" t="str">
            <v>F5(10%) + H(x)</v>
          </cell>
          <cell r="I12" t="str">
            <v>F5(20%) + H(x)</v>
          </cell>
          <cell r="J12" t="str">
            <v>F5(20%) + REP + H(3)</v>
          </cell>
          <cell r="K12" t="str">
            <v>F5(30%) + REP + Micro(1,5)</v>
          </cell>
          <cell r="L12" t="str">
            <v>F5(20%) + REP + H(x)</v>
          </cell>
          <cell r="M12" t="str">
            <v>F5(30%) + REP + H(x)</v>
          </cell>
          <cell r="N12" t="str">
            <v>F5(100%) + REP + H(5)</v>
          </cell>
          <cell r="O12" t="str">
            <v>F5(100%) + REP + TSDpol + H(5)</v>
          </cell>
          <cell r="P12" t="str">
            <v>FR5(100%) + REP + TSDpol + H(x)</v>
          </cell>
          <cell r="Q12" t="str">
            <v>REC(9)</v>
          </cell>
        </row>
        <row r="13">
          <cell r="B13" t="str">
            <v>MICRO</v>
          </cell>
          <cell r="C13" t="str">
            <v>F5(5%) + MICRO</v>
          </cell>
          <cell r="D13" t="str">
            <v>H(x)</v>
          </cell>
          <cell r="E13" t="str">
            <v>F5(5%) + H(x)</v>
          </cell>
          <cell r="F13" t="str">
            <v>F5(10%) + H(3)</v>
          </cell>
          <cell r="G13" t="str">
            <v>F5(20%) + H(3)</v>
          </cell>
          <cell r="H13" t="str">
            <v>F5(10%) + H(x)</v>
          </cell>
          <cell r="I13" t="str">
            <v>F5(20%) + H(x)</v>
          </cell>
          <cell r="J13" t="str">
            <v>F5(20%) + REP + H(3)</v>
          </cell>
          <cell r="K13" t="str">
            <v>F5(30%) + REP + Micro(1,5)</v>
          </cell>
          <cell r="L13" t="str">
            <v>F5(20%) + REP + H(x)</v>
          </cell>
          <cell r="M13" t="str">
            <v>F5(30%) + REP + H(x)</v>
          </cell>
          <cell r="N13" t="str">
            <v>F5(100%) + REP + H(5)</v>
          </cell>
          <cell r="O13" t="str">
            <v>F5(100%) + REP + TSDpol + H(5)</v>
          </cell>
          <cell r="P13" t="str">
            <v>FR5(100%) + REP + TSDpol + H(x)</v>
          </cell>
          <cell r="Q13" t="str">
            <v>REC(10)</v>
          </cell>
        </row>
        <row r="15">
          <cell r="B15" t="str">
            <v>RP(1%) + LG</v>
          </cell>
          <cell r="C15" t="str">
            <v>RP(3%) + LG</v>
          </cell>
          <cell r="D15" t="str">
            <v>RP(1%) + H(x)</v>
          </cell>
          <cell r="E15" t="str">
            <v>RP(3%) + H(x)</v>
          </cell>
          <cell r="F15" t="str">
            <v>RP(3%) + TSDpol</v>
          </cell>
          <cell r="G15" t="str">
            <v>RP(5%) + TSDpol</v>
          </cell>
          <cell r="H15" t="str">
            <v>RP(3%) + H(x)</v>
          </cell>
          <cell r="I15" t="str">
            <v>RP(5%) + H(x)</v>
          </cell>
          <cell r="J15" t="str">
            <v>RP(5%) + REP + TSDpol</v>
          </cell>
          <cell r="K15" t="str">
            <v>RP(10%) + REP + TSDpol</v>
          </cell>
          <cell r="L15" t="str">
            <v>RP(5%) + REP + H(x)</v>
          </cell>
          <cell r="M15" t="str">
            <v>RP(10%) + REP + H(x)</v>
          </cell>
          <cell r="N15" t="str">
            <v>RP(10%) + REP + TSDpol</v>
          </cell>
          <cell r="O15" t="str">
            <v>REC(5)</v>
          </cell>
          <cell r="P15" t="str">
            <v>RP(15%) + REP + TSDpol</v>
          </cell>
          <cell r="Q15" t="str">
            <v>REC(5)</v>
          </cell>
        </row>
        <row r="16">
          <cell r="B16" t="str">
            <v>RP(1%) + LG</v>
          </cell>
          <cell r="C16" t="str">
            <v>RP(3%) + LG</v>
          </cell>
          <cell r="D16" t="str">
            <v>RP(1%) + H(x)</v>
          </cell>
          <cell r="E16" t="str">
            <v>RP(3%) + H(x)</v>
          </cell>
          <cell r="F16" t="str">
            <v>RP(3%) + TSDpol</v>
          </cell>
          <cell r="G16" t="str">
            <v>RP(5%) + TSDpol</v>
          </cell>
          <cell r="H16" t="str">
            <v>RP(3%) + H(x)</v>
          </cell>
          <cell r="I16" t="str">
            <v>RP(5%) + H(x)</v>
          </cell>
          <cell r="J16" t="str">
            <v>RP(5%) + REP + TSDpol</v>
          </cell>
          <cell r="K16" t="str">
            <v>RP(10%) + REP + TSDpol</v>
          </cell>
          <cell r="L16" t="str">
            <v>RP(5%) + REP + H(x)</v>
          </cell>
          <cell r="M16" t="str">
            <v>RP(10%) + REP + H(x)</v>
          </cell>
          <cell r="N16" t="str">
            <v>RP(10%) + REP + TSDpol</v>
          </cell>
          <cell r="O16" t="str">
            <v>REC(7)</v>
          </cell>
          <cell r="P16" t="str">
            <v>RP(10%) + REP + TSDpol</v>
          </cell>
          <cell r="Q16" t="str">
            <v>REC(7)</v>
          </cell>
        </row>
        <row r="17">
          <cell r="B17" t="str">
            <v>RP(1%) + LG</v>
          </cell>
          <cell r="C17" t="str">
            <v>RP(3%) + LG</v>
          </cell>
          <cell r="D17" t="str">
            <v>RP(1%) + H(x)</v>
          </cell>
          <cell r="E17" t="str">
            <v>RP(3%) + H(x)</v>
          </cell>
          <cell r="F17" t="str">
            <v>RP(3%) + TSDpol</v>
          </cell>
          <cell r="G17" t="str">
            <v>RP(5%) + TSDpol</v>
          </cell>
          <cell r="H17" t="str">
            <v>RP(3%) + H(x)</v>
          </cell>
          <cell r="I17" t="str">
            <v>RP(5%) + H(x)</v>
          </cell>
          <cell r="J17" t="str">
            <v>RP(5%) + REP + TSDpol</v>
          </cell>
          <cell r="K17" t="str">
            <v>RP(10%) + REP + TSDpol</v>
          </cell>
          <cell r="L17" t="str">
            <v>RP(5%) + REP + H(x)</v>
          </cell>
          <cell r="M17" t="str">
            <v>RP(10%) + REP + H(x)</v>
          </cell>
          <cell r="N17" t="str">
            <v>RP(10%) + REP + TSDpol</v>
          </cell>
          <cell r="O17" t="str">
            <v>REC(8)</v>
          </cell>
          <cell r="P17" t="str">
            <v>RP(10%) + REP + TSDpol</v>
          </cell>
          <cell r="Q17" t="str">
            <v>REC(8)</v>
          </cell>
        </row>
        <row r="18">
          <cell r="B18" t="str">
            <v>RP(1%) + LG</v>
          </cell>
          <cell r="C18" t="str">
            <v>RP(3%) + LG</v>
          </cell>
          <cell r="D18" t="str">
            <v>RP(1%) + H(x)</v>
          </cell>
          <cell r="E18" t="str">
            <v>RP(3%) + H(x)</v>
          </cell>
          <cell r="F18" t="str">
            <v>RP(3%) + TSDpol</v>
          </cell>
          <cell r="G18" t="str">
            <v>RP(5%) + TSDpol</v>
          </cell>
          <cell r="H18" t="str">
            <v>RP(3%) + H(x)</v>
          </cell>
          <cell r="I18" t="str">
            <v>RP(5%) + H(x)</v>
          </cell>
          <cell r="J18" t="str">
            <v>RP(5%) + REP + TSDpol</v>
          </cell>
          <cell r="K18" t="str">
            <v>RP(10%) + REP + TSDpol</v>
          </cell>
          <cell r="L18" t="str">
            <v>RP(5%) + REP + H(x)</v>
          </cell>
          <cell r="M18" t="str">
            <v>RP(10%) + REP + H(x)</v>
          </cell>
          <cell r="N18" t="str">
            <v>RP(10%) + REP + TSDpol</v>
          </cell>
          <cell r="O18" t="str">
            <v>REC(8)</v>
          </cell>
          <cell r="P18" t="str">
            <v>RP(10%) + REP + TSDpol</v>
          </cell>
          <cell r="Q18" t="str">
            <v>REC(8)</v>
          </cell>
        </row>
        <row r="19">
          <cell r="B19" t="str">
            <v>RP(1%) + LG</v>
          </cell>
          <cell r="C19" t="str">
            <v>RP(3%) + LG</v>
          </cell>
          <cell r="D19" t="str">
            <v>RP(1%) + H(x)</v>
          </cell>
          <cell r="E19" t="str">
            <v>RP(3%) + H(x)</v>
          </cell>
          <cell r="F19" t="str">
            <v>RP(3%) + TSDpol</v>
          </cell>
          <cell r="G19" t="str">
            <v>RP(5%) + TSDpol</v>
          </cell>
          <cell r="H19" t="str">
            <v>RP(3%) + H(x)</v>
          </cell>
          <cell r="I19" t="str">
            <v>RP(5%) + H(x)</v>
          </cell>
          <cell r="J19" t="str">
            <v>RP(5%) + REP + TSDpol</v>
          </cell>
          <cell r="K19" t="str">
            <v>RP(10%) + REP + TSDpol</v>
          </cell>
          <cell r="L19" t="str">
            <v>RP(5%) + REP + H(x)</v>
          </cell>
          <cell r="M19" t="str">
            <v>RP(10%) + REP + H(x)</v>
          </cell>
          <cell r="N19" t="str">
            <v>RP(10%) + REP + TSDpol</v>
          </cell>
          <cell r="O19" t="str">
            <v>REC(8)</v>
          </cell>
          <cell r="P19" t="str">
            <v>RP(10%) + REP + TSDpol</v>
          </cell>
          <cell r="Q19" t="str">
            <v>REC(8)</v>
          </cell>
        </row>
      </sheetData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  <sheetName val="Final"/>
      <sheetName val="SGP"/>
      <sheetName val="Gráf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eral"/>
      <sheetName val="Estadual Transitória"/>
      <sheetName val="Estadual"/>
      <sheetName val="Municipa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7"/>
  <sheetViews>
    <sheetView showGridLines="0" topLeftCell="H14" zoomScale="85" zoomScaleNormal="85" workbookViewId="0">
      <selection activeCell="AF30" sqref="AF30:AR37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1" width="11.7109375" style="2" hidden="1" customWidth="1" outlineLevel="1"/>
    <col min="12" max="26" width="12.7109375" style="2" hidden="1" customWidth="1" outlineLevel="1"/>
    <col min="27" max="27" width="11.7109375" style="2" hidden="1" customWidth="1" outlineLevel="1"/>
    <col min="28" max="28" width="13.28515625" style="2" hidden="1" customWidth="1" outlineLevel="1"/>
    <col min="29" max="29" width="11.7109375" style="2" hidden="1" customWidth="1" outlineLevel="1"/>
    <col min="30" max="30" width="9.5703125" style="2" bestFit="1" customWidth="1" outlineLevel="1"/>
    <col min="31" max="31" width="11.7109375" style="2" customWidth="1"/>
    <col min="32" max="34" width="12.140625" style="2" customWidth="1"/>
    <col min="35" max="35" width="12.140625" style="1" customWidth="1"/>
    <col min="36" max="40" width="12.140625" style="2" customWidth="1"/>
    <col min="41" max="44" width="14.28515625" style="2" customWidth="1"/>
    <col min="45" max="52" width="15.28515625" style="2" customWidth="1"/>
    <col min="53" max="53" width="9.140625" style="2"/>
    <col min="54" max="54" width="14.28515625" style="2" bestFit="1" customWidth="1"/>
    <col min="55" max="16384" width="9.140625" style="2"/>
  </cols>
  <sheetData>
    <row r="1" spans="1:48" ht="15.75" thickBot="1" x14ac:dyDescent="0.3"/>
    <row r="2" spans="1:48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14</v>
      </c>
      <c r="J2" s="5" t="s">
        <v>14</v>
      </c>
      <c r="K2" s="5" t="s">
        <v>14</v>
      </c>
      <c r="L2" s="5" t="s">
        <v>14</v>
      </c>
      <c r="M2" s="5" t="s">
        <v>14</v>
      </c>
      <c r="N2" s="5" t="s">
        <v>14</v>
      </c>
      <c r="O2" s="5" t="s">
        <v>14</v>
      </c>
      <c r="P2" s="5" t="s">
        <v>14</v>
      </c>
      <c r="Q2" s="5" t="s">
        <v>14</v>
      </c>
      <c r="R2" s="5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5" t="s">
        <v>14</v>
      </c>
      <c r="X2" s="5" t="s">
        <v>14</v>
      </c>
      <c r="Y2" s="5" t="s">
        <v>14</v>
      </c>
      <c r="Z2" s="5" t="s">
        <v>14</v>
      </c>
      <c r="AA2" s="3"/>
      <c r="AB2" s="6"/>
      <c r="AC2" s="3"/>
      <c r="AD2" s="3"/>
      <c r="AE2" s="3"/>
      <c r="AF2" s="5" t="s">
        <v>0</v>
      </c>
      <c r="AG2" s="5" t="s">
        <v>0</v>
      </c>
      <c r="AH2" s="5" t="s">
        <v>0</v>
      </c>
      <c r="AI2" s="5" t="s">
        <v>0</v>
      </c>
      <c r="AJ2" s="5" t="s">
        <v>0</v>
      </c>
      <c r="AK2" s="5" t="s">
        <v>0</v>
      </c>
      <c r="AL2" s="5" t="s">
        <v>0</v>
      </c>
      <c r="AM2" s="5" t="s">
        <v>0</v>
      </c>
      <c r="AN2" s="5" t="s">
        <v>0</v>
      </c>
      <c r="AO2" s="5" t="s">
        <v>0</v>
      </c>
      <c r="AP2" s="5" t="s">
        <v>0</v>
      </c>
      <c r="AQ2" s="5" t="s">
        <v>0</v>
      </c>
      <c r="AR2" s="5" t="s">
        <v>0</v>
      </c>
    </row>
    <row r="3" spans="1:48" s="12" customFormat="1" ht="19.5" thickBot="1" x14ac:dyDescent="0.35">
      <c r="A3" s="8"/>
      <c r="B3" s="9" t="s">
        <v>15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5">
        <v>15</v>
      </c>
      <c r="X3" s="5">
        <v>16</v>
      </c>
      <c r="Y3" s="5">
        <v>17</v>
      </c>
      <c r="Z3" s="5">
        <v>18</v>
      </c>
      <c r="AA3" s="8"/>
      <c r="AB3" s="6"/>
      <c r="AC3" s="8"/>
      <c r="AD3" s="8"/>
      <c r="AE3" s="8"/>
      <c r="AF3" s="5">
        <v>1</v>
      </c>
      <c r="AG3" s="5">
        <v>2</v>
      </c>
      <c r="AH3" s="5">
        <v>3</v>
      </c>
      <c r="AI3" s="5">
        <v>4</v>
      </c>
      <c r="AJ3" s="5">
        <v>5</v>
      </c>
      <c r="AK3" s="5">
        <v>6</v>
      </c>
      <c r="AL3" s="5">
        <v>7</v>
      </c>
      <c r="AM3" s="5">
        <v>8</v>
      </c>
      <c r="AN3" s="5">
        <v>9</v>
      </c>
      <c r="AO3" s="5">
        <v>10</v>
      </c>
      <c r="AP3" s="5">
        <v>11</v>
      </c>
      <c r="AQ3" s="5">
        <v>12</v>
      </c>
      <c r="AR3" s="5">
        <v>13</v>
      </c>
    </row>
    <row r="4" spans="1:48" s="12" customFormat="1" ht="19.5" thickBot="1" x14ac:dyDescent="0.35">
      <c r="A4" s="8"/>
      <c r="B4" s="9" t="s">
        <v>16</v>
      </c>
      <c r="C4" s="10"/>
      <c r="D4" s="10"/>
      <c r="E4" s="10"/>
      <c r="F4" s="10"/>
      <c r="G4" s="11"/>
      <c r="H4" s="8"/>
      <c r="I4" s="13" t="s">
        <v>1</v>
      </c>
      <c r="J4" s="13" t="s">
        <v>2</v>
      </c>
      <c r="K4" s="13" t="s">
        <v>3</v>
      </c>
      <c r="L4" s="13" t="s">
        <v>4</v>
      </c>
      <c r="M4" s="13" t="s">
        <v>4</v>
      </c>
      <c r="N4" s="13" t="s">
        <v>5</v>
      </c>
      <c r="O4" s="13" t="s">
        <v>6</v>
      </c>
      <c r="P4" s="13" t="s">
        <v>6</v>
      </c>
      <c r="Q4" s="13" t="s">
        <v>6</v>
      </c>
      <c r="R4" s="13" t="s">
        <v>7</v>
      </c>
      <c r="S4" s="13" t="s">
        <v>8</v>
      </c>
      <c r="T4" s="13" t="s">
        <v>8</v>
      </c>
      <c r="U4" s="13" t="s">
        <v>9</v>
      </c>
      <c r="V4" s="13" t="s">
        <v>10</v>
      </c>
      <c r="W4" s="13" t="s">
        <v>11</v>
      </c>
      <c r="X4" s="13" t="s">
        <v>12</v>
      </c>
      <c r="Y4" s="13" t="s">
        <v>12</v>
      </c>
      <c r="Z4" s="13" t="s">
        <v>13</v>
      </c>
      <c r="AA4" s="8"/>
      <c r="AB4" s="6"/>
      <c r="AC4" s="8"/>
      <c r="AD4" s="8"/>
      <c r="AE4" s="8"/>
      <c r="AF4" s="13" t="s">
        <v>1</v>
      </c>
      <c r="AG4" s="13" t="s">
        <v>2</v>
      </c>
      <c r="AH4" s="13" t="s">
        <v>3</v>
      </c>
      <c r="AI4" s="13" t="s">
        <v>4</v>
      </c>
      <c r="AJ4" s="13" t="s">
        <v>5</v>
      </c>
      <c r="AK4" s="13" t="s">
        <v>6</v>
      </c>
      <c r="AL4" s="13" t="s">
        <v>7</v>
      </c>
      <c r="AM4" s="13" t="s">
        <v>8</v>
      </c>
      <c r="AN4" s="13" t="s">
        <v>9</v>
      </c>
      <c r="AO4" s="13" t="s">
        <v>10</v>
      </c>
      <c r="AP4" s="13" t="s">
        <v>11</v>
      </c>
      <c r="AQ4" s="13" t="s">
        <v>12</v>
      </c>
      <c r="AR4" s="13" t="s">
        <v>13</v>
      </c>
    </row>
    <row r="5" spans="1:48" x14ac:dyDescent="0.25">
      <c r="B5" s="14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6" t="s">
        <v>22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"/>
      <c r="AB5" s="6" t="s">
        <v>23</v>
      </c>
      <c r="AC5" s="18"/>
      <c r="AD5" s="18"/>
      <c r="AE5" s="1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T5" s="6" t="s">
        <v>25</v>
      </c>
      <c r="AU5" s="19"/>
      <c r="AV5" s="19" t="s">
        <v>24</v>
      </c>
    </row>
    <row r="6" spans="1:48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1"/>
      <c r="AC6" s="1"/>
      <c r="AD6" s="1"/>
      <c r="AE6" s="1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8" ht="15" customHeight="1" x14ac:dyDescent="0.25">
      <c r="B7" s="26">
        <v>1</v>
      </c>
      <c r="C7" s="27" t="s">
        <v>26</v>
      </c>
      <c r="D7" s="28" t="s">
        <v>27</v>
      </c>
      <c r="E7" s="29"/>
      <c r="F7" s="30"/>
      <c r="G7" s="31"/>
      <c r="I7" s="32">
        <v>7238.0000000000009</v>
      </c>
      <c r="J7" s="32">
        <v>18462.5</v>
      </c>
      <c r="K7" s="32">
        <v>4809.0000000000009</v>
      </c>
      <c r="L7" s="32">
        <v>2414.9999999999982</v>
      </c>
      <c r="M7" s="32">
        <v>3503.5000000000023</v>
      </c>
      <c r="N7" s="32">
        <v>2016</v>
      </c>
      <c r="O7" s="32">
        <v>5775</v>
      </c>
      <c r="P7" s="32">
        <v>3465.0000000000005</v>
      </c>
      <c r="Q7" s="32">
        <v>13225.799999999997</v>
      </c>
      <c r="R7" s="32">
        <v>184.80000000000146</v>
      </c>
      <c r="S7" s="32">
        <v>38430</v>
      </c>
      <c r="T7" s="32">
        <v>8870.3999999999978</v>
      </c>
      <c r="U7" s="32">
        <v>8274.0000000000073</v>
      </c>
      <c r="V7" s="32">
        <v>1330</v>
      </c>
      <c r="W7" s="32">
        <v>3567.1999999999925</v>
      </c>
      <c r="X7" s="32">
        <v>11356.800000000016</v>
      </c>
      <c r="Y7" s="32">
        <v>3712.7999999999925</v>
      </c>
      <c r="Z7" s="32">
        <v>245.00000000000003</v>
      </c>
      <c r="AA7" s="1"/>
      <c r="AB7" s="33">
        <f t="shared" ref="AB7:AB24" si="0">SUM(I7:Z7)</f>
        <v>136880.79999999999</v>
      </c>
      <c r="AC7" s="18"/>
      <c r="AD7" s="34"/>
      <c r="AE7" s="1"/>
      <c r="AF7" s="35">
        <v>7238.0000000000009</v>
      </c>
      <c r="AG7" s="35">
        <v>18462.5</v>
      </c>
      <c r="AH7" s="35">
        <v>4809.0000000000009</v>
      </c>
      <c r="AI7" s="35">
        <v>5918.5</v>
      </c>
      <c r="AJ7" s="35">
        <v>2016</v>
      </c>
      <c r="AK7" s="35">
        <v>22465.799999999996</v>
      </c>
      <c r="AL7" s="35">
        <v>184.80000000000146</v>
      </c>
      <c r="AM7" s="35">
        <v>47300.399999999994</v>
      </c>
      <c r="AN7" s="35">
        <v>8274.0000000000073</v>
      </c>
      <c r="AO7" s="35">
        <v>1330</v>
      </c>
      <c r="AP7" s="35">
        <v>3567.1999999999925</v>
      </c>
      <c r="AQ7" s="35">
        <v>15069.600000000008</v>
      </c>
      <c r="AR7" s="35">
        <v>245.00000000000003</v>
      </c>
      <c r="AT7" s="33">
        <f t="shared" ref="AT7:AT14" si="1">SUM(AF7:AR7)</f>
        <v>136880.80000000002</v>
      </c>
      <c r="AU7" s="19"/>
      <c r="AV7" s="33">
        <f t="shared" ref="AV7:AV24" si="2">AT7-AB7</f>
        <v>0</v>
      </c>
    </row>
    <row r="8" spans="1:48" x14ac:dyDescent="0.25">
      <c r="B8" s="36" t="s">
        <v>28</v>
      </c>
      <c r="C8" s="37" t="s">
        <v>29</v>
      </c>
      <c r="D8" s="37" t="s">
        <v>30</v>
      </c>
      <c r="E8" s="38"/>
      <c r="F8" s="30"/>
      <c r="G8" s="31"/>
      <c r="H8" s="40"/>
      <c r="I8" s="32">
        <v>217.14000000000001</v>
      </c>
      <c r="J8" s="32">
        <v>553.875</v>
      </c>
      <c r="K8" s="32">
        <v>144.27000000000001</v>
      </c>
      <c r="L8" s="32">
        <v>72.449999999999946</v>
      </c>
      <c r="M8" s="32">
        <v>105.10500000000006</v>
      </c>
      <c r="N8" s="32">
        <v>60.48</v>
      </c>
      <c r="O8" s="32">
        <v>173.25</v>
      </c>
      <c r="P8" s="32">
        <v>103.95</v>
      </c>
      <c r="Q8" s="32">
        <v>396.77399999999989</v>
      </c>
      <c r="R8" s="32">
        <v>5.544000000000044</v>
      </c>
      <c r="S8" s="32">
        <v>1152.8999999999999</v>
      </c>
      <c r="T8" s="32">
        <v>266.11199999999991</v>
      </c>
      <c r="U8" s="32">
        <v>248.2200000000002</v>
      </c>
      <c r="V8" s="32">
        <v>39.9</v>
      </c>
      <c r="W8" s="32">
        <v>107.01599999999978</v>
      </c>
      <c r="X8" s="32">
        <v>340.70400000000046</v>
      </c>
      <c r="Y8" s="32">
        <v>111.38399999999977</v>
      </c>
      <c r="Z8" s="32">
        <v>7.3500000000000005</v>
      </c>
      <c r="AA8" s="1"/>
      <c r="AB8" s="39">
        <f t="shared" si="0"/>
        <v>4106.4240000000009</v>
      </c>
      <c r="AC8" s="1"/>
      <c r="AD8" s="40"/>
      <c r="AE8" s="58" t="s">
        <v>56</v>
      </c>
      <c r="AF8" s="35">
        <v>217.14000000000001</v>
      </c>
      <c r="AG8" s="35">
        <v>553.875</v>
      </c>
      <c r="AH8" s="35">
        <v>144.27000000000001</v>
      </c>
      <c r="AI8" s="35">
        <v>177.55500000000001</v>
      </c>
      <c r="AJ8" s="35">
        <v>60.48</v>
      </c>
      <c r="AK8" s="35">
        <v>673.97399999999993</v>
      </c>
      <c r="AL8" s="35">
        <v>5.544000000000044</v>
      </c>
      <c r="AM8" s="35">
        <v>1419.0119999999997</v>
      </c>
      <c r="AN8" s="35">
        <v>248.2200000000002</v>
      </c>
      <c r="AO8" s="35">
        <v>39.9</v>
      </c>
      <c r="AP8" s="35">
        <v>107.01599999999978</v>
      </c>
      <c r="AQ8" s="35">
        <v>452.08800000000025</v>
      </c>
      <c r="AR8" s="35">
        <v>7.3500000000000005</v>
      </c>
      <c r="AT8" s="33">
        <f t="shared" si="1"/>
        <v>4106.424</v>
      </c>
      <c r="AV8" s="33">
        <f t="shared" si="2"/>
        <v>0</v>
      </c>
    </row>
    <row r="9" spans="1:48" x14ac:dyDescent="0.25">
      <c r="B9" s="36" t="s">
        <v>31</v>
      </c>
      <c r="C9" s="37" t="s">
        <v>32</v>
      </c>
      <c r="D9" s="37" t="s">
        <v>27</v>
      </c>
      <c r="E9" s="38"/>
      <c r="F9" s="30"/>
      <c r="G9" s="31"/>
      <c r="I9" s="32">
        <v>7238.0000000000009</v>
      </c>
      <c r="J9" s="32">
        <v>18462.5</v>
      </c>
      <c r="K9" s="32">
        <v>4809.0000000000009</v>
      </c>
      <c r="L9" s="32">
        <v>2414.9999999999982</v>
      </c>
      <c r="M9" s="32">
        <v>3503.5000000000023</v>
      </c>
      <c r="N9" s="32">
        <v>2016</v>
      </c>
      <c r="O9" s="32">
        <v>5775</v>
      </c>
      <c r="P9" s="32">
        <v>3465.0000000000005</v>
      </c>
      <c r="Q9" s="32">
        <v>13225.799999999997</v>
      </c>
      <c r="R9" s="32">
        <v>184.80000000000146</v>
      </c>
      <c r="S9" s="32">
        <v>38430</v>
      </c>
      <c r="T9" s="32">
        <v>8870.3999999999978</v>
      </c>
      <c r="U9" s="32">
        <v>8274.0000000000073</v>
      </c>
      <c r="V9" s="32">
        <v>1330</v>
      </c>
      <c r="W9" s="32">
        <v>3567.1999999999925</v>
      </c>
      <c r="X9" s="32">
        <v>11356.800000000016</v>
      </c>
      <c r="Y9" s="32">
        <v>3712.7999999999925</v>
      </c>
      <c r="Z9" s="32">
        <v>245.00000000000003</v>
      </c>
      <c r="AA9" s="1"/>
      <c r="AB9" s="39">
        <f t="shared" si="0"/>
        <v>136880.79999999999</v>
      </c>
      <c r="AC9" s="1"/>
      <c r="AD9" s="40"/>
      <c r="AE9" s="58" t="s">
        <v>57</v>
      </c>
      <c r="AF9" s="35">
        <v>7238.0000000000009</v>
      </c>
      <c r="AG9" s="35">
        <v>18462.5</v>
      </c>
      <c r="AH9" s="35">
        <v>4809.0000000000009</v>
      </c>
      <c r="AI9" s="35">
        <v>5918.5</v>
      </c>
      <c r="AJ9" s="35">
        <v>2016</v>
      </c>
      <c r="AK9" s="35">
        <v>22465.799999999996</v>
      </c>
      <c r="AL9" s="35">
        <v>184.80000000000146</v>
      </c>
      <c r="AM9" s="35">
        <v>47300.399999999994</v>
      </c>
      <c r="AN9" s="35">
        <v>8274.0000000000073</v>
      </c>
      <c r="AO9" s="35">
        <v>1330</v>
      </c>
      <c r="AP9" s="35">
        <v>3567.1999999999925</v>
      </c>
      <c r="AQ9" s="35">
        <v>15069.600000000008</v>
      </c>
      <c r="AR9" s="35">
        <v>245.00000000000003</v>
      </c>
      <c r="AT9" s="33">
        <f t="shared" si="1"/>
        <v>136880.80000000002</v>
      </c>
      <c r="AV9" s="33">
        <f t="shared" si="2"/>
        <v>0</v>
      </c>
    </row>
    <row r="10" spans="1:48" x14ac:dyDescent="0.25">
      <c r="B10" s="36" t="s">
        <v>33</v>
      </c>
      <c r="C10" s="37" t="s">
        <v>34</v>
      </c>
      <c r="D10" s="37" t="s">
        <v>30</v>
      </c>
      <c r="E10" s="38"/>
      <c r="F10" s="30"/>
      <c r="G10" s="31"/>
      <c r="I10" s="32">
        <v>217.14000000000001</v>
      </c>
      <c r="J10" s="32">
        <v>553.875</v>
      </c>
      <c r="K10" s="32">
        <v>144.27000000000001</v>
      </c>
      <c r="L10" s="32">
        <v>72.449999999999946</v>
      </c>
      <c r="M10" s="32">
        <v>105.10500000000006</v>
      </c>
      <c r="N10" s="32">
        <v>60.48</v>
      </c>
      <c r="O10" s="32">
        <v>173.25</v>
      </c>
      <c r="P10" s="32">
        <v>103.95</v>
      </c>
      <c r="Q10" s="32">
        <v>396.77399999999989</v>
      </c>
      <c r="R10" s="32">
        <v>5.544000000000044</v>
      </c>
      <c r="S10" s="32">
        <v>1152.8999999999999</v>
      </c>
      <c r="T10" s="32">
        <v>266.11199999999991</v>
      </c>
      <c r="U10" s="32">
        <v>248.2200000000002</v>
      </c>
      <c r="V10" s="32">
        <v>39.9</v>
      </c>
      <c r="W10" s="32">
        <v>107.01599999999978</v>
      </c>
      <c r="X10" s="32">
        <v>340.70400000000046</v>
      </c>
      <c r="Y10" s="32">
        <v>111.38399999999977</v>
      </c>
      <c r="Z10" s="32">
        <v>7.3500000000000005</v>
      </c>
      <c r="AA10" s="1"/>
      <c r="AB10" s="39">
        <f t="shared" si="0"/>
        <v>4106.4240000000009</v>
      </c>
      <c r="AC10" s="1"/>
      <c r="AD10" s="40"/>
      <c r="AE10" s="58" t="s">
        <v>58</v>
      </c>
      <c r="AF10" s="35">
        <v>217.14000000000001</v>
      </c>
      <c r="AG10" s="35">
        <v>553.875</v>
      </c>
      <c r="AH10" s="35">
        <v>144.27000000000001</v>
      </c>
      <c r="AI10" s="35">
        <v>177.55500000000001</v>
      </c>
      <c r="AJ10" s="35">
        <v>60.48</v>
      </c>
      <c r="AK10" s="35">
        <v>673.97399999999993</v>
      </c>
      <c r="AL10" s="35">
        <v>5.544000000000044</v>
      </c>
      <c r="AM10" s="35">
        <v>1419.0119999999997</v>
      </c>
      <c r="AN10" s="35">
        <v>248.2200000000002</v>
      </c>
      <c r="AO10" s="35">
        <v>39.9</v>
      </c>
      <c r="AP10" s="35">
        <v>107.01599999999978</v>
      </c>
      <c r="AQ10" s="35">
        <v>452.08800000000025</v>
      </c>
      <c r="AR10" s="35">
        <v>7.3500000000000005</v>
      </c>
      <c r="AT10" s="33">
        <f t="shared" si="1"/>
        <v>4106.424</v>
      </c>
      <c r="AV10" s="33">
        <f t="shared" si="2"/>
        <v>0</v>
      </c>
    </row>
    <row r="11" spans="1:48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1"/>
      <c r="AB11" s="39">
        <f t="shared" si="0"/>
        <v>0</v>
      </c>
      <c r="AC11" s="1"/>
      <c r="AD11" s="40"/>
      <c r="AE11" s="58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T11" s="33">
        <f t="shared" si="1"/>
        <v>0</v>
      </c>
      <c r="AV11" s="33">
        <f t="shared" si="2"/>
        <v>0</v>
      </c>
    </row>
    <row r="12" spans="1:48" ht="15" customHeight="1" x14ac:dyDescent="0.25">
      <c r="B12" s="26">
        <v>2</v>
      </c>
      <c r="C12" s="27" t="s">
        <v>35</v>
      </c>
      <c r="D12" s="28" t="s">
        <v>27</v>
      </c>
      <c r="E12" s="29"/>
      <c r="F12" s="30"/>
      <c r="G12" s="31"/>
      <c r="I12" s="32">
        <v>7000</v>
      </c>
      <c r="J12" s="32">
        <v>0</v>
      </c>
      <c r="K12" s="32">
        <v>0</v>
      </c>
      <c r="L12" s="32">
        <v>0</v>
      </c>
      <c r="M12" s="32">
        <v>7000</v>
      </c>
      <c r="N12" s="32">
        <v>7000</v>
      </c>
      <c r="O12" s="32">
        <v>7000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7000</v>
      </c>
      <c r="Y12" s="32">
        <v>7000</v>
      </c>
      <c r="Z12" s="32">
        <v>0</v>
      </c>
      <c r="AA12" s="1"/>
      <c r="AB12" s="33">
        <f t="shared" si="0"/>
        <v>42000</v>
      </c>
      <c r="AC12" s="18"/>
      <c r="AD12" s="34"/>
      <c r="AE12" s="58"/>
      <c r="AF12" s="35">
        <v>7000</v>
      </c>
      <c r="AG12" s="35">
        <v>0</v>
      </c>
      <c r="AH12" s="35">
        <v>0</v>
      </c>
      <c r="AI12" s="35">
        <v>7000</v>
      </c>
      <c r="AJ12" s="35">
        <v>7000</v>
      </c>
      <c r="AK12" s="35">
        <v>7000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35">
        <v>14000</v>
      </c>
      <c r="AR12" s="35">
        <v>0</v>
      </c>
      <c r="AT12" s="33">
        <f t="shared" si="1"/>
        <v>42000</v>
      </c>
      <c r="AU12" s="19"/>
      <c r="AV12" s="33">
        <f t="shared" si="2"/>
        <v>0</v>
      </c>
    </row>
    <row r="13" spans="1:48" x14ac:dyDescent="0.25">
      <c r="B13" s="36" t="s">
        <v>31</v>
      </c>
      <c r="C13" s="37" t="s">
        <v>36</v>
      </c>
      <c r="D13" s="37" t="s">
        <v>27</v>
      </c>
      <c r="E13" s="41"/>
      <c r="F13" s="30"/>
      <c r="G13" s="31"/>
      <c r="H13" s="40"/>
      <c r="I13" s="32">
        <v>7000</v>
      </c>
      <c r="J13" s="32">
        <v>0</v>
      </c>
      <c r="K13" s="32">
        <v>0</v>
      </c>
      <c r="L13" s="32">
        <v>0</v>
      </c>
      <c r="M13" s="32">
        <v>7000</v>
      </c>
      <c r="N13" s="32">
        <v>7000</v>
      </c>
      <c r="O13" s="32">
        <v>7000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7000</v>
      </c>
      <c r="Y13" s="32">
        <v>7000</v>
      </c>
      <c r="Z13" s="32">
        <v>0</v>
      </c>
      <c r="AA13" s="1"/>
      <c r="AB13" s="39">
        <f t="shared" si="0"/>
        <v>42000</v>
      </c>
      <c r="AC13" s="1"/>
      <c r="AD13" s="40"/>
      <c r="AE13" s="58" t="s">
        <v>59</v>
      </c>
      <c r="AF13" s="35">
        <v>7000</v>
      </c>
      <c r="AG13" s="35">
        <v>0</v>
      </c>
      <c r="AH13" s="35">
        <v>0</v>
      </c>
      <c r="AI13" s="35">
        <v>7000</v>
      </c>
      <c r="AJ13" s="35">
        <v>7000</v>
      </c>
      <c r="AK13" s="35">
        <v>7000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35">
        <v>14000</v>
      </c>
      <c r="AR13" s="35">
        <v>0</v>
      </c>
      <c r="AT13" s="33">
        <f t="shared" si="1"/>
        <v>42000</v>
      </c>
      <c r="AV13" s="33">
        <f t="shared" si="2"/>
        <v>0</v>
      </c>
    </row>
    <row r="14" spans="1:48" x14ac:dyDescent="0.25">
      <c r="B14" s="36" t="s">
        <v>37</v>
      </c>
      <c r="C14" s="37" t="s">
        <v>38</v>
      </c>
      <c r="D14" s="37" t="s">
        <v>30</v>
      </c>
      <c r="E14" s="41"/>
      <c r="F14" s="30"/>
      <c r="G14" s="31"/>
      <c r="I14" s="32">
        <v>1750</v>
      </c>
      <c r="J14" s="32">
        <v>0</v>
      </c>
      <c r="K14" s="32">
        <v>0</v>
      </c>
      <c r="L14" s="32">
        <v>0</v>
      </c>
      <c r="M14" s="32">
        <v>1750</v>
      </c>
      <c r="N14" s="32">
        <v>1750</v>
      </c>
      <c r="O14" s="32">
        <v>1750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1750</v>
      </c>
      <c r="Y14" s="32">
        <v>1750</v>
      </c>
      <c r="Z14" s="32">
        <v>0</v>
      </c>
      <c r="AA14" s="1"/>
      <c r="AB14" s="39">
        <f t="shared" si="0"/>
        <v>10500</v>
      </c>
      <c r="AC14" s="1"/>
      <c r="AD14" s="40"/>
      <c r="AE14" s="58" t="s">
        <v>60</v>
      </c>
      <c r="AF14" s="35">
        <v>1750</v>
      </c>
      <c r="AG14" s="35">
        <v>0</v>
      </c>
      <c r="AH14" s="35">
        <v>0</v>
      </c>
      <c r="AI14" s="35">
        <v>1750</v>
      </c>
      <c r="AJ14" s="35">
        <v>1750</v>
      </c>
      <c r="AK14" s="35">
        <v>1750</v>
      </c>
      <c r="AL14" s="35">
        <v>0</v>
      </c>
      <c r="AM14" s="35">
        <v>0</v>
      </c>
      <c r="AN14" s="35">
        <v>0</v>
      </c>
      <c r="AO14" s="35">
        <v>0</v>
      </c>
      <c r="AP14" s="35">
        <v>0</v>
      </c>
      <c r="AQ14" s="35">
        <v>3500</v>
      </c>
      <c r="AR14" s="35">
        <v>0</v>
      </c>
      <c r="AT14" s="33">
        <f t="shared" si="1"/>
        <v>10500</v>
      </c>
      <c r="AV14" s="33">
        <f t="shared" si="2"/>
        <v>0</v>
      </c>
    </row>
    <row r="15" spans="1:48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1"/>
      <c r="AB15" s="39">
        <f t="shared" si="0"/>
        <v>0</v>
      </c>
      <c r="AC15" s="1"/>
      <c r="AD15" s="40"/>
      <c r="AE15" s="58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T15" s="39"/>
      <c r="AV15" s="33">
        <f t="shared" si="2"/>
        <v>0</v>
      </c>
    </row>
    <row r="16" spans="1:48" ht="15" customHeight="1" x14ac:dyDescent="0.25">
      <c r="B16" s="26">
        <v>3</v>
      </c>
      <c r="C16" s="27" t="s">
        <v>39</v>
      </c>
      <c r="D16" s="28" t="s">
        <v>27</v>
      </c>
      <c r="E16" s="29"/>
      <c r="F16" s="30"/>
      <c r="G16" s="31"/>
      <c r="I16" s="32">
        <v>0</v>
      </c>
      <c r="J16" s="32">
        <v>87500</v>
      </c>
      <c r="K16" s="32">
        <v>42000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98699.999999999956</v>
      </c>
      <c r="R16" s="32">
        <v>0</v>
      </c>
      <c r="S16" s="32">
        <v>126000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1"/>
      <c r="AB16" s="33">
        <f t="shared" si="0"/>
        <v>354199.99999999994</v>
      </c>
      <c r="AC16" s="18"/>
      <c r="AD16" s="34"/>
      <c r="AE16" s="58"/>
      <c r="AF16" s="35">
        <v>0</v>
      </c>
      <c r="AG16" s="35">
        <v>87500</v>
      </c>
      <c r="AH16" s="35">
        <v>42000</v>
      </c>
      <c r="AI16" s="35">
        <v>0</v>
      </c>
      <c r="AJ16" s="35">
        <v>0</v>
      </c>
      <c r="AK16" s="35">
        <v>98699.999999999956</v>
      </c>
      <c r="AL16" s="35">
        <v>0</v>
      </c>
      <c r="AM16" s="35">
        <v>126000</v>
      </c>
      <c r="AN16" s="35">
        <v>0</v>
      </c>
      <c r="AO16" s="35">
        <v>0</v>
      </c>
      <c r="AP16" s="35">
        <v>0</v>
      </c>
      <c r="AQ16" s="35">
        <v>0</v>
      </c>
      <c r="AR16" s="35">
        <v>0</v>
      </c>
      <c r="AT16" s="33">
        <f>SUM(AF16:AR16)</f>
        <v>354199.99999999994</v>
      </c>
      <c r="AU16" s="19"/>
      <c r="AV16" s="33">
        <f t="shared" si="2"/>
        <v>0</v>
      </c>
    </row>
    <row r="17" spans="2:48" x14ac:dyDescent="0.25">
      <c r="B17" s="36" t="s">
        <v>41</v>
      </c>
      <c r="C17" s="37" t="s">
        <v>42</v>
      </c>
      <c r="D17" s="37" t="s">
        <v>27</v>
      </c>
      <c r="E17" s="41"/>
      <c r="F17" s="30"/>
      <c r="G17" s="31"/>
      <c r="H17" s="40"/>
      <c r="I17" s="32">
        <v>0</v>
      </c>
      <c r="J17" s="32">
        <v>87500</v>
      </c>
      <c r="K17" s="32">
        <v>42000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98699.999999999956</v>
      </c>
      <c r="R17" s="32">
        <v>0</v>
      </c>
      <c r="S17" s="32">
        <v>126000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1"/>
      <c r="AB17" s="39">
        <f t="shared" si="0"/>
        <v>354199.99999999994</v>
      </c>
      <c r="AC17" s="1"/>
      <c r="AD17" s="40"/>
      <c r="AE17" s="58" t="s">
        <v>61</v>
      </c>
      <c r="AF17" s="35">
        <v>0</v>
      </c>
      <c r="AG17" s="35">
        <v>87500</v>
      </c>
      <c r="AH17" s="35">
        <v>42000</v>
      </c>
      <c r="AI17" s="35">
        <v>0</v>
      </c>
      <c r="AJ17" s="35">
        <v>0</v>
      </c>
      <c r="AK17" s="35">
        <v>98699.999999999956</v>
      </c>
      <c r="AL17" s="35">
        <v>0</v>
      </c>
      <c r="AM17" s="35">
        <v>126000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T17" s="33">
        <f>SUM(AF17:AR17)</f>
        <v>354199.99999999994</v>
      </c>
      <c r="AV17" s="33">
        <f t="shared" si="2"/>
        <v>0</v>
      </c>
    </row>
    <row r="18" spans="2:48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1"/>
      <c r="AB18" s="39">
        <f t="shared" si="0"/>
        <v>0</v>
      </c>
      <c r="AC18" s="1"/>
      <c r="AD18" s="40"/>
      <c r="AE18" s="58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T18" s="39"/>
      <c r="AV18" s="33">
        <f t="shared" si="2"/>
        <v>0</v>
      </c>
    </row>
    <row r="19" spans="2:48" x14ac:dyDescent="0.25">
      <c r="B19" s="36" t="s">
        <v>33</v>
      </c>
      <c r="C19" s="37" t="s">
        <v>34</v>
      </c>
      <c r="D19" s="37" t="s">
        <v>30</v>
      </c>
      <c r="E19" s="41"/>
      <c r="F19" s="30"/>
      <c r="G19" s="31"/>
      <c r="H19" s="40"/>
      <c r="I19" s="32">
        <v>3080</v>
      </c>
      <c r="J19" s="32">
        <v>0</v>
      </c>
      <c r="K19" s="32">
        <v>0</v>
      </c>
      <c r="L19" s="32">
        <v>3149.9999999999973</v>
      </c>
      <c r="M19" s="32">
        <v>3003.0000000000023</v>
      </c>
      <c r="N19" s="32">
        <v>2520</v>
      </c>
      <c r="O19" s="32">
        <v>8400</v>
      </c>
      <c r="P19" s="32">
        <v>3150</v>
      </c>
      <c r="Q19" s="32">
        <v>0</v>
      </c>
      <c r="R19" s="32">
        <v>462.00000000000364</v>
      </c>
      <c r="S19" s="32">
        <v>0</v>
      </c>
      <c r="T19" s="32">
        <v>6159.9999999999973</v>
      </c>
      <c r="U19" s="32">
        <v>6895.0000000000055</v>
      </c>
      <c r="V19" s="32">
        <v>1750</v>
      </c>
      <c r="W19" s="32">
        <v>5095.9999999999891</v>
      </c>
      <c r="X19" s="32">
        <v>5460.0000000000073</v>
      </c>
      <c r="Y19" s="32">
        <v>3275.9999999999923</v>
      </c>
      <c r="Z19" s="32">
        <v>525</v>
      </c>
      <c r="AA19" s="1"/>
      <c r="AB19" s="39">
        <f t="shared" si="0"/>
        <v>52927</v>
      </c>
      <c r="AC19" s="1"/>
      <c r="AD19" s="40"/>
      <c r="AE19" s="58" t="s">
        <v>58</v>
      </c>
      <c r="AF19" s="35">
        <v>3080</v>
      </c>
      <c r="AG19" s="35">
        <v>0</v>
      </c>
      <c r="AH19" s="35">
        <v>0</v>
      </c>
      <c r="AI19" s="35">
        <v>6153</v>
      </c>
      <c r="AJ19" s="35">
        <v>2520</v>
      </c>
      <c r="AK19" s="35">
        <v>11550</v>
      </c>
      <c r="AL19" s="35">
        <v>462.00000000000364</v>
      </c>
      <c r="AM19" s="35">
        <v>6159.9999999999973</v>
      </c>
      <c r="AN19" s="35">
        <v>6895.0000000000055</v>
      </c>
      <c r="AO19" s="35">
        <v>1750</v>
      </c>
      <c r="AP19" s="35">
        <v>5095.9999999999891</v>
      </c>
      <c r="AQ19" s="35">
        <v>8736</v>
      </c>
      <c r="AR19" s="35">
        <v>525</v>
      </c>
      <c r="AT19" s="33">
        <f>SUM(AF19:AR19)</f>
        <v>52927</v>
      </c>
      <c r="AV19" s="33">
        <f t="shared" si="2"/>
        <v>0</v>
      </c>
    </row>
    <row r="20" spans="2:48" x14ac:dyDescent="0.25">
      <c r="B20" s="36" t="s">
        <v>31</v>
      </c>
      <c r="C20" s="37" t="s">
        <v>32</v>
      </c>
      <c r="D20" s="37" t="s">
        <v>27</v>
      </c>
      <c r="E20" s="38"/>
      <c r="F20" s="30"/>
      <c r="G20" s="31"/>
      <c r="I20" s="32">
        <v>77000</v>
      </c>
      <c r="J20" s="32">
        <v>0</v>
      </c>
      <c r="K20" s="32">
        <v>0</v>
      </c>
      <c r="L20" s="32">
        <v>104999.9999999999</v>
      </c>
      <c r="M20" s="32">
        <v>100100.00000000007</v>
      </c>
      <c r="N20" s="32">
        <v>63000</v>
      </c>
      <c r="O20" s="32">
        <v>105000</v>
      </c>
      <c r="P20" s="32">
        <v>105000</v>
      </c>
      <c r="Q20" s="32">
        <v>0</v>
      </c>
      <c r="R20" s="32">
        <v>15400.00000000012</v>
      </c>
      <c r="S20" s="32">
        <v>0</v>
      </c>
      <c r="T20" s="32">
        <v>123199.99999999994</v>
      </c>
      <c r="U20" s="32">
        <v>137900.00000000012</v>
      </c>
      <c r="V20" s="32">
        <v>35000</v>
      </c>
      <c r="W20" s="32">
        <v>72799.999999999854</v>
      </c>
      <c r="X20" s="32">
        <v>109200.00000000015</v>
      </c>
      <c r="Y20" s="32">
        <v>109199.99999999975</v>
      </c>
      <c r="Z20" s="32">
        <v>17500</v>
      </c>
      <c r="AA20" s="1"/>
      <c r="AB20" s="39">
        <f t="shared" si="0"/>
        <v>1175300</v>
      </c>
      <c r="AC20" s="1"/>
      <c r="AD20" s="40"/>
      <c r="AE20" s="58" t="s">
        <v>57</v>
      </c>
      <c r="AF20" s="35">
        <v>77000</v>
      </c>
      <c r="AG20" s="35">
        <v>0</v>
      </c>
      <c r="AH20" s="35">
        <v>0</v>
      </c>
      <c r="AI20" s="35">
        <v>205099.99999999997</v>
      </c>
      <c r="AJ20" s="35">
        <v>63000</v>
      </c>
      <c r="AK20" s="35">
        <v>210000</v>
      </c>
      <c r="AL20" s="35">
        <v>15400.00000000012</v>
      </c>
      <c r="AM20" s="35">
        <v>123199.99999999994</v>
      </c>
      <c r="AN20" s="35">
        <v>137900.00000000012</v>
      </c>
      <c r="AO20" s="35">
        <v>35000</v>
      </c>
      <c r="AP20" s="35">
        <v>72799.999999999854</v>
      </c>
      <c r="AQ20" s="35">
        <v>218399.99999999988</v>
      </c>
      <c r="AR20" s="35">
        <v>17500</v>
      </c>
      <c r="AT20" s="33">
        <f>SUM(AF20:AR20)</f>
        <v>1175300</v>
      </c>
      <c r="AV20" s="33">
        <f t="shared" si="2"/>
        <v>0</v>
      </c>
    </row>
    <row r="21" spans="2:48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1"/>
      <c r="AB21" s="39">
        <f t="shared" si="0"/>
        <v>0</v>
      </c>
      <c r="AC21" s="1"/>
      <c r="AD21" s="40"/>
      <c r="AE21" s="58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T21" s="39"/>
      <c r="AV21" s="33">
        <f t="shared" si="2"/>
        <v>0</v>
      </c>
    </row>
    <row r="22" spans="2:48" x14ac:dyDescent="0.25">
      <c r="B22" s="36" t="s">
        <v>43</v>
      </c>
      <c r="C22" s="37" t="s">
        <v>44</v>
      </c>
      <c r="D22" s="37" t="s">
        <v>30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1"/>
      <c r="AB22" s="39">
        <f t="shared" si="0"/>
        <v>0</v>
      </c>
      <c r="AC22" s="1"/>
      <c r="AD22" s="40"/>
      <c r="AE22" s="58" t="s">
        <v>62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T22" s="33">
        <f>SUM(AF22:AR22)</f>
        <v>0</v>
      </c>
      <c r="AV22" s="33">
        <f t="shared" si="2"/>
        <v>0</v>
      </c>
    </row>
    <row r="23" spans="2:48" x14ac:dyDescent="0.25">
      <c r="B23" s="36" t="s">
        <v>45</v>
      </c>
      <c r="C23" s="37" t="s">
        <v>46</v>
      </c>
      <c r="D23" s="37" t="s">
        <v>27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1"/>
      <c r="AB23" s="39">
        <f t="shared" si="0"/>
        <v>0</v>
      </c>
      <c r="AC23" s="1"/>
      <c r="AD23" s="40"/>
      <c r="AE23" s="58" t="s">
        <v>63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5">
        <v>0</v>
      </c>
      <c r="AT23" s="33">
        <f>SUM(AF23:AR23)</f>
        <v>0</v>
      </c>
      <c r="AV23" s="33">
        <f t="shared" si="2"/>
        <v>0</v>
      </c>
    </row>
    <row r="24" spans="2:48" x14ac:dyDescent="0.25">
      <c r="B24" s="36" t="s">
        <v>33</v>
      </c>
      <c r="C24" s="42" t="s">
        <v>34</v>
      </c>
      <c r="D24" s="37" t="s">
        <v>30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1"/>
      <c r="AB24" s="39">
        <f t="shared" si="0"/>
        <v>0</v>
      </c>
      <c r="AC24" s="1"/>
      <c r="AD24" s="40"/>
      <c r="AE24" s="58" t="s">
        <v>58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T24" s="33">
        <f>SUM(AF24:AR24)</f>
        <v>0</v>
      </c>
      <c r="AV24" s="33">
        <f t="shared" si="2"/>
        <v>0</v>
      </c>
    </row>
    <row r="25" spans="2:48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1"/>
      <c r="AB25" s="39"/>
      <c r="AC25" s="1"/>
      <c r="AD25" s="40"/>
      <c r="AE25" s="58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T25" s="39"/>
      <c r="AV25" s="33"/>
    </row>
    <row r="26" spans="2:48" ht="15" customHeight="1" x14ac:dyDescent="0.25">
      <c r="B26" s="26">
        <v>4</v>
      </c>
      <c r="C26" s="27" t="s">
        <v>40</v>
      </c>
      <c r="D26" s="28" t="s">
        <v>27</v>
      </c>
      <c r="E26" s="29"/>
      <c r="F26" s="30"/>
      <c r="G26" s="31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1"/>
      <c r="AB26" s="33"/>
      <c r="AC26" s="18"/>
      <c r="AD26" s="34"/>
      <c r="AE26" s="58"/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T26" s="33">
        <f>SUM(AF26:AR26)</f>
        <v>0</v>
      </c>
      <c r="AU26" s="19"/>
      <c r="AV26" s="33">
        <f>AT26-AB26</f>
        <v>0</v>
      </c>
    </row>
    <row r="27" spans="2:48" x14ac:dyDescent="0.25">
      <c r="B27" s="36" t="s">
        <v>33</v>
      </c>
      <c r="C27" s="37" t="s">
        <v>34</v>
      </c>
      <c r="D27" s="37" t="s">
        <v>30</v>
      </c>
      <c r="E27" s="29"/>
      <c r="F27" s="30"/>
      <c r="G27" s="31"/>
      <c r="H27" s="40"/>
      <c r="I27" s="32">
        <v>2243.9999999999995</v>
      </c>
      <c r="J27" s="32">
        <v>0</v>
      </c>
      <c r="K27" s="32">
        <v>0</v>
      </c>
      <c r="L27" s="32">
        <v>2294.9999999999977</v>
      </c>
      <c r="M27" s="32">
        <v>2187.900000000001</v>
      </c>
      <c r="N27" s="32">
        <v>1836</v>
      </c>
      <c r="O27" s="32">
        <v>6120</v>
      </c>
      <c r="P27" s="32">
        <v>2295</v>
      </c>
      <c r="Q27" s="32">
        <v>0</v>
      </c>
      <c r="R27" s="32">
        <v>336.60000000000264</v>
      </c>
      <c r="S27" s="32">
        <v>0</v>
      </c>
      <c r="T27" s="32">
        <v>4487.9999999999973</v>
      </c>
      <c r="U27" s="32">
        <v>5023.5000000000045</v>
      </c>
      <c r="V27" s="32">
        <v>1275</v>
      </c>
      <c r="W27" s="32">
        <v>3712.799999999992</v>
      </c>
      <c r="X27" s="32">
        <v>3978.0000000000055</v>
      </c>
      <c r="Y27" s="32">
        <v>2386.7999999999947</v>
      </c>
      <c r="Z27" s="32">
        <v>382.5</v>
      </c>
      <c r="AA27" s="1"/>
      <c r="AB27" s="39">
        <f>SUM(I27:Z27)</f>
        <v>38561.099999999991</v>
      </c>
      <c r="AC27" s="1"/>
      <c r="AD27" s="40"/>
      <c r="AE27" s="58" t="s">
        <v>58</v>
      </c>
      <c r="AF27" s="35">
        <v>2243.9999999999995</v>
      </c>
      <c r="AG27" s="35">
        <v>0</v>
      </c>
      <c r="AH27" s="35">
        <v>0</v>
      </c>
      <c r="AI27" s="35">
        <v>4482.8999999999987</v>
      </c>
      <c r="AJ27" s="35">
        <v>1836</v>
      </c>
      <c r="AK27" s="35">
        <v>8415</v>
      </c>
      <c r="AL27" s="35">
        <v>336.60000000000264</v>
      </c>
      <c r="AM27" s="35">
        <v>4487.9999999999973</v>
      </c>
      <c r="AN27" s="35">
        <v>5023.5000000000045</v>
      </c>
      <c r="AO27" s="35">
        <v>1275</v>
      </c>
      <c r="AP27" s="35">
        <v>3712.799999999992</v>
      </c>
      <c r="AQ27" s="35">
        <v>6364.8</v>
      </c>
      <c r="AR27" s="35">
        <v>382.5</v>
      </c>
      <c r="AT27" s="33">
        <f>SUM(AF27:AR27)</f>
        <v>38561.099999999991</v>
      </c>
      <c r="AV27" s="33">
        <f>AT27-AB27</f>
        <v>0</v>
      </c>
    </row>
    <row r="28" spans="2:48" ht="15.75" thickBot="1" x14ac:dyDescent="0.3">
      <c r="B28" s="36" t="s">
        <v>31</v>
      </c>
      <c r="C28" s="37" t="s">
        <v>32</v>
      </c>
      <c r="D28" s="37" t="s">
        <v>27</v>
      </c>
      <c r="E28" s="41"/>
      <c r="F28" s="30"/>
      <c r="G28" s="31"/>
      <c r="I28" s="32">
        <v>56099.999999999993</v>
      </c>
      <c r="J28" s="32">
        <v>0</v>
      </c>
      <c r="K28" s="32">
        <v>0</v>
      </c>
      <c r="L28" s="32">
        <v>76499.999999999927</v>
      </c>
      <c r="M28" s="32">
        <v>72930.000000000044</v>
      </c>
      <c r="N28" s="32">
        <v>45900</v>
      </c>
      <c r="O28" s="32">
        <v>76500</v>
      </c>
      <c r="P28" s="32">
        <v>76500</v>
      </c>
      <c r="Q28" s="32">
        <v>0</v>
      </c>
      <c r="R28" s="32">
        <v>11220.000000000087</v>
      </c>
      <c r="S28" s="32">
        <v>0</v>
      </c>
      <c r="T28" s="32">
        <v>89759.999999999956</v>
      </c>
      <c r="U28" s="32">
        <v>100470.00000000009</v>
      </c>
      <c r="V28" s="32">
        <v>25500</v>
      </c>
      <c r="W28" s="32">
        <v>53039.999999999884</v>
      </c>
      <c r="X28" s="32">
        <v>79560.000000000102</v>
      </c>
      <c r="Y28" s="32">
        <v>79559.999999999825</v>
      </c>
      <c r="Z28" s="32">
        <v>12750</v>
      </c>
      <c r="AA28" s="1"/>
      <c r="AB28" s="39">
        <f>SUM(I28:Z28)</f>
        <v>856289.99999999977</v>
      </c>
      <c r="AC28" s="1"/>
      <c r="AD28" s="40"/>
      <c r="AE28" s="58" t="s">
        <v>57</v>
      </c>
      <c r="AF28" s="35">
        <v>56099.999999999993</v>
      </c>
      <c r="AG28" s="35">
        <v>0</v>
      </c>
      <c r="AH28" s="35">
        <v>0</v>
      </c>
      <c r="AI28" s="35">
        <v>149429.99999999997</v>
      </c>
      <c r="AJ28" s="35">
        <v>45900</v>
      </c>
      <c r="AK28" s="35">
        <v>153000</v>
      </c>
      <c r="AL28" s="35">
        <v>11220.000000000087</v>
      </c>
      <c r="AM28" s="35">
        <v>89759.999999999956</v>
      </c>
      <c r="AN28" s="35">
        <v>100470.00000000009</v>
      </c>
      <c r="AO28" s="35">
        <v>25500</v>
      </c>
      <c r="AP28" s="35">
        <v>53039.999999999884</v>
      </c>
      <c r="AQ28" s="35">
        <v>159119.99999999994</v>
      </c>
      <c r="AR28" s="35">
        <v>12750</v>
      </c>
      <c r="AT28" s="33">
        <f>SUM(AF28:AR28)</f>
        <v>856290</v>
      </c>
      <c r="AV28" s="33">
        <f>AT28-AB28</f>
        <v>0</v>
      </c>
    </row>
    <row r="29" spans="2:48" ht="15.75" thickBot="1" x14ac:dyDescent="0.3">
      <c r="B29" s="44"/>
      <c r="C29" s="45"/>
      <c r="D29" s="45"/>
      <c r="E29" s="45"/>
      <c r="F29" s="46" t="s">
        <v>25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1"/>
      <c r="AC29" s="1"/>
      <c r="AD29" s="1"/>
      <c r="AE29" s="1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</row>
    <row r="30" spans="2:48" x14ac:dyDescent="0.25">
      <c r="AE30" s="58" t="s">
        <v>56</v>
      </c>
      <c r="AF30" s="59">
        <f>SUMIF($AE$8:$AE$28,$AE30,AF$8:AF$28)</f>
        <v>217.14000000000001</v>
      </c>
      <c r="AG30" s="59">
        <f t="shared" ref="AG30:AR30" si="3">SUMIF($AE$8:$AE$28,$AE30,AG$8:AG$28)</f>
        <v>553.875</v>
      </c>
      <c r="AH30" s="59">
        <f t="shared" si="3"/>
        <v>144.27000000000001</v>
      </c>
      <c r="AI30" s="59">
        <f t="shared" si="3"/>
        <v>177.55500000000001</v>
      </c>
      <c r="AJ30" s="59">
        <f t="shared" si="3"/>
        <v>60.48</v>
      </c>
      <c r="AK30" s="59">
        <f t="shared" si="3"/>
        <v>673.97399999999993</v>
      </c>
      <c r="AL30" s="59">
        <f t="shared" si="3"/>
        <v>5.544000000000044</v>
      </c>
      <c r="AM30" s="59">
        <f t="shared" si="3"/>
        <v>1419.0119999999997</v>
      </c>
      <c r="AN30" s="59">
        <f t="shared" si="3"/>
        <v>248.2200000000002</v>
      </c>
      <c r="AO30" s="59">
        <f t="shared" si="3"/>
        <v>39.9</v>
      </c>
      <c r="AP30" s="59">
        <f t="shared" si="3"/>
        <v>107.01599999999978</v>
      </c>
      <c r="AQ30" s="59">
        <f t="shared" si="3"/>
        <v>452.08800000000025</v>
      </c>
      <c r="AR30" s="59">
        <f t="shared" si="3"/>
        <v>7.3500000000000005</v>
      </c>
    </row>
    <row r="31" spans="2:48" x14ac:dyDescent="0.25">
      <c r="H31" s="52"/>
      <c r="AE31" s="58" t="s">
        <v>57</v>
      </c>
      <c r="AF31" s="59">
        <f t="shared" ref="AF31:AR37" si="4">SUMIF($AE$8:$AE$28,$AE31,AF$8:AF$28)</f>
        <v>140338</v>
      </c>
      <c r="AG31" s="59">
        <f t="shared" si="4"/>
        <v>18462.5</v>
      </c>
      <c r="AH31" s="59">
        <f t="shared" si="4"/>
        <v>4809.0000000000009</v>
      </c>
      <c r="AI31" s="59">
        <f t="shared" si="4"/>
        <v>360448.49999999994</v>
      </c>
      <c r="AJ31" s="59">
        <f t="shared" si="4"/>
        <v>110916</v>
      </c>
      <c r="AK31" s="59">
        <f t="shared" si="4"/>
        <v>385465.8</v>
      </c>
      <c r="AL31" s="59">
        <f t="shared" si="4"/>
        <v>26804.800000000207</v>
      </c>
      <c r="AM31" s="59">
        <f t="shared" si="4"/>
        <v>260260.39999999991</v>
      </c>
      <c r="AN31" s="59">
        <f t="shared" si="4"/>
        <v>246644.0000000002</v>
      </c>
      <c r="AO31" s="59">
        <f t="shared" si="4"/>
        <v>61830</v>
      </c>
      <c r="AP31" s="59">
        <f t="shared" si="4"/>
        <v>129407.19999999974</v>
      </c>
      <c r="AQ31" s="59">
        <f t="shared" si="4"/>
        <v>392589.59999999986</v>
      </c>
      <c r="AR31" s="59">
        <f t="shared" si="4"/>
        <v>30495</v>
      </c>
    </row>
    <row r="32" spans="2:48" x14ac:dyDescent="0.25">
      <c r="AE32" s="58" t="s">
        <v>58</v>
      </c>
      <c r="AF32" s="59">
        <f t="shared" si="4"/>
        <v>5541.1399999999994</v>
      </c>
      <c r="AG32" s="59">
        <f t="shared" si="4"/>
        <v>553.875</v>
      </c>
      <c r="AH32" s="59">
        <f t="shared" si="4"/>
        <v>144.27000000000001</v>
      </c>
      <c r="AI32" s="59">
        <f t="shared" si="4"/>
        <v>10813.454999999998</v>
      </c>
      <c r="AJ32" s="59">
        <f t="shared" si="4"/>
        <v>4416.4799999999996</v>
      </c>
      <c r="AK32" s="59">
        <f t="shared" si="4"/>
        <v>20638.974000000002</v>
      </c>
      <c r="AL32" s="59">
        <f t="shared" si="4"/>
        <v>804.14400000000637</v>
      </c>
      <c r="AM32" s="59">
        <f t="shared" si="4"/>
        <v>12067.011999999995</v>
      </c>
      <c r="AN32" s="59">
        <f t="shared" si="4"/>
        <v>12166.72000000001</v>
      </c>
      <c r="AO32" s="59">
        <f t="shared" si="4"/>
        <v>3064.9</v>
      </c>
      <c r="AP32" s="59">
        <f t="shared" si="4"/>
        <v>8915.8159999999807</v>
      </c>
      <c r="AQ32" s="59">
        <f t="shared" si="4"/>
        <v>15552.887999999999</v>
      </c>
      <c r="AR32" s="59">
        <f t="shared" si="4"/>
        <v>914.85</v>
      </c>
    </row>
    <row r="33" spans="31:44" x14ac:dyDescent="0.25">
      <c r="AE33" s="58" t="s">
        <v>61</v>
      </c>
      <c r="AF33" s="59">
        <f t="shared" si="4"/>
        <v>0</v>
      </c>
      <c r="AG33" s="59">
        <f t="shared" si="4"/>
        <v>87500</v>
      </c>
      <c r="AH33" s="59">
        <f t="shared" si="4"/>
        <v>42000</v>
      </c>
      <c r="AI33" s="59">
        <f t="shared" si="4"/>
        <v>0</v>
      </c>
      <c r="AJ33" s="59">
        <f t="shared" si="4"/>
        <v>0</v>
      </c>
      <c r="AK33" s="59">
        <f t="shared" si="4"/>
        <v>98699.999999999956</v>
      </c>
      <c r="AL33" s="59">
        <f t="shared" si="4"/>
        <v>0</v>
      </c>
      <c r="AM33" s="59">
        <f t="shared" si="4"/>
        <v>126000</v>
      </c>
      <c r="AN33" s="59">
        <f t="shared" si="4"/>
        <v>0</v>
      </c>
      <c r="AO33" s="59">
        <f t="shared" si="4"/>
        <v>0</v>
      </c>
      <c r="AP33" s="59">
        <f t="shared" si="4"/>
        <v>0</v>
      </c>
      <c r="AQ33" s="59">
        <f t="shared" si="4"/>
        <v>0</v>
      </c>
      <c r="AR33" s="59">
        <f t="shared" si="4"/>
        <v>0</v>
      </c>
    </row>
    <row r="34" spans="31:44" x14ac:dyDescent="0.25">
      <c r="AE34" s="58" t="s">
        <v>62</v>
      </c>
      <c r="AF34" s="59">
        <f t="shared" si="4"/>
        <v>0</v>
      </c>
      <c r="AG34" s="59">
        <f t="shared" si="4"/>
        <v>0</v>
      </c>
      <c r="AH34" s="59">
        <f t="shared" si="4"/>
        <v>0</v>
      </c>
      <c r="AI34" s="59">
        <f t="shared" si="4"/>
        <v>0</v>
      </c>
      <c r="AJ34" s="59">
        <f t="shared" si="4"/>
        <v>0</v>
      </c>
      <c r="AK34" s="59">
        <f t="shared" si="4"/>
        <v>0</v>
      </c>
      <c r="AL34" s="59">
        <f t="shared" si="4"/>
        <v>0</v>
      </c>
      <c r="AM34" s="59">
        <f t="shared" si="4"/>
        <v>0</v>
      </c>
      <c r="AN34" s="59">
        <f t="shared" si="4"/>
        <v>0</v>
      </c>
      <c r="AO34" s="59">
        <f t="shared" si="4"/>
        <v>0</v>
      </c>
      <c r="AP34" s="59">
        <f t="shared" si="4"/>
        <v>0</v>
      </c>
      <c r="AQ34" s="59">
        <f t="shared" si="4"/>
        <v>0</v>
      </c>
      <c r="AR34" s="59">
        <f t="shared" si="4"/>
        <v>0</v>
      </c>
    </row>
    <row r="35" spans="31:44" x14ac:dyDescent="0.25">
      <c r="AE35" s="58" t="s">
        <v>63</v>
      </c>
      <c r="AF35" s="59">
        <f t="shared" si="4"/>
        <v>0</v>
      </c>
      <c r="AG35" s="59">
        <f t="shared" si="4"/>
        <v>0</v>
      </c>
      <c r="AH35" s="59">
        <f t="shared" si="4"/>
        <v>0</v>
      </c>
      <c r="AI35" s="59">
        <f t="shared" si="4"/>
        <v>0</v>
      </c>
      <c r="AJ35" s="59">
        <f t="shared" si="4"/>
        <v>0</v>
      </c>
      <c r="AK35" s="59">
        <f t="shared" si="4"/>
        <v>0</v>
      </c>
      <c r="AL35" s="59">
        <f t="shared" si="4"/>
        <v>0</v>
      </c>
      <c r="AM35" s="59">
        <f t="shared" si="4"/>
        <v>0</v>
      </c>
      <c r="AN35" s="59">
        <f t="shared" si="4"/>
        <v>0</v>
      </c>
      <c r="AO35" s="59">
        <f t="shared" si="4"/>
        <v>0</v>
      </c>
      <c r="AP35" s="59">
        <f t="shared" si="4"/>
        <v>0</v>
      </c>
      <c r="AQ35" s="59">
        <f t="shared" si="4"/>
        <v>0</v>
      </c>
      <c r="AR35" s="59">
        <f t="shared" si="4"/>
        <v>0</v>
      </c>
    </row>
    <row r="36" spans="31:44" x14ac:dyDescent="0.25">
      <c r="AE36" s="58" t="s">
        <v>59</v>
      </c>
      <c r="AF36" s="59">
        <f t="shared" si="4"/>
        <v>7000</v>
      </c>
      <c r="AG36" s="59">
        <f t="shared" si="4"/>
        <v>0</v>
      </c>
      <c r="AH36" s="59">
        <f t="shared" si="4"/>
        <v>0</v>
      </c>
      <c r="AI36" s="59">
        <f t="shared" si="4"/>
        <v>7000</v>
      </c>
      <c r="AJ36" s="59">
        <f t="shared" si="4"/>
        <v>7000</v>
      </c>
      <c r="AK36" s="59">
        <f t="shared" si="4"/>
        <v>7000</v>
      </c>
      <c r="AL36" s="59">
        <f t="shared" si="4"/>
        <v>0</v>
      </c>
      <c r="AM36" s="59">
        <f t="shared" si="4"/>
        <v>0</v>
      </c>
      <c r="AN36" s="59">
        <f t="shared" si="4"/>
        <v>0</v>
      </c>
      <c r="AO36" s="59">
        <f t="shared" si="4"/>
        <v>0</v>
      </c>
      <c r="AP36" s="59">
        <f t="shared" si="4"/>
        <v>0</v>
      </c>
      <c r="AQ36" s="59">
        <f t="shared" si="4"/>
        <v>14000</v>
      </c>
      <c r="AR36" s="59">
        <f t="shared" si="4"/>
        <v>0</v>
      </c>
    </row>
    <row r="37" spans="31:44" x14ac:dyDescent="0.25">
      <c r="AE37" s="58" t="s">
        <v>60</v>
      </c>
      <c r="AF37" s="59">
        <f t="shared" si="4"/>
        <v>1750</v>
      </c>
      <c r="AG37" s="59">
        <f t="shared" si="4"/>
        <v>0</v>
      </c>
      <c r="AH37" s="59">
        <f t="shared" si="4"/>
        <v>0</v>
      </c>
      <c r="AI37" s="59">
        <f t="shared" si="4"/>
        <v>1750</v>
      </c>
      <c r="AJ37" s="59">
        <f t="shared" si="4"/>
        <v>1750</v>
      </c>
      <c r="AK37" s="59">
        <f t="shared" si="4"/>
        <v>1750</v>
      </c>
      <c r="AL37" s="59">
        <f t="shared" si="4"/>
        <v>0</v>
      </c>
      <c r="AM37" s="59">
        <f t="shared" si="4"/>
        <v>0</v>
      </c>
      <c r="AN37" s="59">
        <f t="shared" si="4"/>
        <v>0</v>
      </c>
      <c r="AO37" s="59">
        <f t="shared" si="4"/>
        <v>0</v>
      </c>
      <c r="AP37" s="59">
        <f t="shared" si="4"/>
        <v>0</v>
      </c>
      <c r="AQ37" s="59">
        <f t="shared" si="4"/>
        <v>3500</v>
      </c>
      <c r="AR37" s="59">
        <f t="shared" si="4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showGridLines="0" topLeftCell="D5" zoomScale="85" zoomScaleNormal="85" workbookViewId="0">
      <selection activeCell="AB4" sqref="AB4:AJ4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6.85546875" style="1" customWidth="1"/>
    <col min="9" max="12" width="11.7109375" style="2" hidden="1" customWidth="1" outlineLevel="1"/>
    <col min="13" max="21" width="12.7109375" style="2" hidden="1" customWidth="1" outlineLevel="1"/>
    <col min="22" max="23" width="11.7109375" style="2" hidden="1" customWidth="1" outlineLevel="1"/>
    <col min="24" max="24" width="13.28515625" style="2" hidden="1" customWidth="1" outlineLevel="1"/>
    <col min="25" max="26" width="11.7109375" style="2" hidden="1" customWidth="1" outlineLevel="1"/>
    <col min="27" max="27" width="11.7109375" style="2" customWidth="1" collapsed="1"/>
    <col min="28" max="29" width="11.7109375" style="2" customWidth="1"/>
    <col min="30" max="30" width="13.140625" style="2" customWidth="1"/>
    <col min="31" max="31" width="11.7109375" style="1" customWidth="1"/>
    <col min="32" max="36" width="14.28515625" style="2" customWidth="1"/>
    <col min="37" max="44" width="15.28515625" style="2" customWidth="1"/>
    <col min="45" max="45" width="9.140625" style="2"/>
    <col min="46" max="46" width="14.28515625" style="2" bestFit="1" customWidth="1"/>
    <col min="47" max="16384" width="9.140625" style="2"/>
  </cols>
  <sheetData>
    <row r="1" spans="1:40" ht="15.75" thickBot="1" x14ac:dyDescent="0.3"/>
    <row r="2" spans="1:40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14</v>
      </c>
      <c r="J2" s="5" t="s">
        <v>14</v>
      </c>
      <c r="K2" s="5" t="s">
        <v>14</v>
      </c>
      <c r="L2" s="5" t="s">
        <v>14</v>
      </c>
      <c r="M2" s="5" t="s">
        <v>14</v>
      </c>
      <c r="N2" s="5" t="s">
        <v>14</v>
      </c>
      <c r="O2" s="5" t="s">
        <v>14</v>
      </c>
      <c r="P2" s="5" t="s">
        <v>14</v>
      </c>
      <c r="Q2" s="5" t="s">
        <v>14</v>
      </c>
      <c r="R2" s="5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3"/>
      <c r="X2" s="6"/>
      <c r="Y2" s="3"/>
      <c r="Z2" s="3"/>
      <c r="AA2" s="3"/>
      <c r="AB2" s="5" t="s">
        <v>0</v>
      </c>
      <c r="AC2" s="5" t="s">
        <v>0</v>
      </c>
      <c r="AD2" s="5" t="s">
        <v>0</v>
      </c>
      <c r="AE2" s="5" t="s">
        <v>0</v>
      </c>
      <c r="AF2" s="5" t="s">
        <v>0</v>
      </c>
      <c r="AG2" s="5" t="s">
        <v>0</v>
      </c>
      <c r="AH2" s="5" t="s">
        <v>0</v>
      </c>
      <c r="AI2" s="5" t="s">
        <v>0</v>
      </c>
      <c r="AJ2" s="5" t="s">
        <v>0</v>
      </c>
    </row>
    <row r="3" spans="1:40" s="12" customFormat="1" ht="19.5" thickBot="1" x14ac:dyDescent="0.35">
      <c r="A3" s="8"/>
      <c r="B3" s="9" t="s">
        <v>15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8"/>
      <c r="X3" s="6"/>
      <c r="Y3" s="8"/>
      <c r="Z3" s="8"/>
      <c r="AA3" s="8"/>
      <c r="AB3" s="5">
        <v>1</v>
      </c>
      <c r="AC3" s="5">
        <v>2</v>
      </c>
      <c r="AD3" s="5">
        <v>3</v>
      </c>
      <c r="AE3" s="5">
        <v>4</v>
      </c>
      <c r="AF3" s="5">
        <v>5</v>
      </c>
      <c r="AG3" s="5">
        <v>6</v>
      </c>
      <c r="AH3" s="5">
        <v>7</v>
      </c>
      <c r="AI3" s="5">
        <v>8</v>
      </c>
      <c r="AJ3" s="5">
        <v>9</v>
      </c>
    </row>
    <row r="4" spans="1:40" s="12" customFormat="1" ht="19.5" thickBot="1" x14ac:dyDescent="0.35">
      <c r="A4" s="8"/>
      <c r="B4" s="9" t="s">
        <v>16</v>
      </c>
      <c r="C4" s="10"/>
      <c r="D4" s="10"/>
      <c r="E4" s="10"/>
      <c r="F4" s="10"/>
      <c r="G4" s="11"/>
      <c r="H4" s="8"/>
      <c r="I4" s="13" t="e">
        <f ca="1">INDIRECT("'restauração ("&amp;I$3&amp;")'!$C2")</f>
        <v>#REF!</v>
      </c>
      <c r="J4" s="13" t="e">
        <f t="shared" ref="J4:V4" ca="1" si="0">INDIRECT("'restauração ("&amp;J$3&amp;")'!$C2")</f>
        <v>#REF!</v>
      </c>
      <c r="K4" s="13" t="e">
        <f t="shared" ca="1" si="0"/>
        <v>#REF!</v>
      </c>
      <c r="L4" s="13" t="e">
        <f t="shared" ca="1" si="0"/>
        <v>#REF!</v>
      </c>
      <c r="M4" s="13" t="e">
        <f t="shared" ca="1" si="0"/>
        <v>#REF!</v>
      </c>
      <c r="N4" s="13" t="e">
        <f t="shared" ca="1" si="0"/>
        <v>#REF!</v>
      </c>
      <c r="O4" s="13" t="e">
        <f t="shared" ca="1" si="0"/>
        <v>#REF!</v>
      </c>
      <c r="P4" s="13" t="e">
        <f t="shared" ca="1" si="0"/>
        <v>#REF!</v>
      </c>
      <c r="Q4" s="13" t="e">
        <f t="shared" ca="1" si="0"/>
        <v>#REF!</v>
      </c>
      <c r="R4" s="13" t="e">
        <f t="shared" ca="1" si="0"/>
        <v>#REF!</v>
      </c>
      <c r="S4" s="13" t="e">
        <f t="shared" ca="1" si="0"/>
        <v>#REF!</v>
      </c>
      <c r="T4" s="13" t="e">
        <f t="shared" ca="1" si="0"/>
        <v>#REF!</v>
      </c>
      <c r="U4" s="13" t="e">
        <f t="shared" ca="1" si="0"/>
        <v>#REF!</v>
      </c>
      <c r="V4" s="13" t="e">
        <f t="shared" ca="1" si="0"/>
        <v>#REF!</v>
      </c>
      <c r="W4" s="8"/>
      <c r="X4" s="6"/>
      <c r="Y4" s="8"/>
      <c r="Z4" s="8"/>
      <c r="AA4" s="8"/>
      <c r="AB4" s="13" t="s">
        <v>47</v>
      </c>
      <c r="AC4" s="13" t="s">
        <v>48</v>
      </c>
      <c r="AD4" s="13" t="s">
        <v>49</v>
      </c>
      <c r="AE4" s="13" t="s">
        <v>50</v>
      </c>
      <c r="AF4" s="13" t="s">
        <v>51</v>
      </c>
      <c r="AG4" s="13" t="s">
        <v>52</v>
      </c>
      <c r="AH4" s="13" t="s">
        <v>53</v>
      </c>
      <c r="AI4" s="13" t="s">
        <v>54</v>
      </c>
      <c r="AJ4" s="13" t="s">
        <v>55</v>
      </c>
    </row>
    <row r="5" spans="1:40" x14ac:dyDescent="0.25">
      <c r="B5" s="14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6" t="s">
        <v>22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"/>
      <c r="X5" s="6" t="s">
        <v>23</v>
      </c>
      <c r="Y5" s="18"/>
      <c r="Z5" s="18" t="s">
        <v>24</v>
      </c>
      <c r="AA5" s="1"/>
      <c r="AB5" s="17"/>
      <c r="AC5" s="17"/>
      <c r="AD5" s="17"/>
      <c r="AE5" s="17"/>
      <c r="AF5" s="17"/>
      <c r="AG5" s="17"/>
      <c r="AH5" s="17"/>
      <c r="AI5" s="17"/>
      <c r="AJ5" s="17"/>
      <c r="AL5" s="6" t="s">
        <v>25</v>
      </c>
      <c r="AM5" s="19"/>
      <c r="AN5" s="19" t="s">
        <v>24</v>
      </c>
    </row>
    <row r="6" spans="1:40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1"/>
      <c r="Y6" s="1"/>
      <c r="Z6" s="1"/>
      <c r="AA6" s="1"/>
      <c r="AB6" s="25"/>
      <c r="AC6" s="25"/>
      <c r="AD6" s="25"/>
      <c r="AE6" s="25"/>
      <c r="AF6" s="25"/>
      <c r="AG6" s="25"/>
      <c r="AH6" s="25"/>
      <c r="AI6" s="25"/>
      <c r="AJ6" s="25"/>
    </row>
    <row r="7" spans="1:40" ht="15" customHeight="1" x14ac:dyDescent="0.25">
      <c r="B7" s="26">
        <v>1</v>
      </c>
      <c r="C7" s="27" t="s">
        <v>26</v>
      </c>
      <c r="D7" s="28" t="s">
        <v>27</v>
      </c>
      <c r="E7" s="29"/>
      <c r="F7" s="30"/>
      <c r="G7" s="31"/>
      <c r="I7" s="32">
        <v>20019.998179999999</v>
      </c>
      <c r="J7" s="32">
        <v>16786.000000000004</v>
      </c>
      <c r="K7" s="32">
        <v>24759.000000000004</v>
      </c>
      <c r="L7" s="32">
        <v>406.00000000000006</v>
      </c>
      <c r="M7" s="32">
        <v>201.60000000000008</v>
      </c>
      <c r="N7" s="32">
        <v>749.69999999999914</v>
      </c>
      <c r="O7" s="32">
        <v>140</v>
      </c>
      <c r="P7" s="32">
        <v>140</v>
      </c>
      <c r="Q7" s="32">
        <v>270.20000000000016</v>
      </c>
      <c r="R7" s="32">
        <v>856.8000000000003</v>
      </c>
      <c r="S7" s="32">
        <v>852.59999999999923</v>
      </c>
      <c r="T7" s="32">
        <v>44.100000000000094</v>
      </c>
      <c r="U7" s="32">
        <v>405.29999999999973</v>
      </c>
      <c r="V7" s="32" t="e">
        <f t="shared" ref="V7:V12" ca="1" si="1">INDIRECT("'restauração ("&amp;V$3&amp;")'!$E$"&amp;ROW())</f>
        <v>#REF!</v>
      </c>
      <c r="W7" s="1"/>
      <c r="X7" s="33" t="e">
        <f t="shared" ref="X7:X24" ca="1" si="2">SUM(I7:V7)</f>
        <v>#REF!</v>
      </c>
      <c r="Y7" s="18"/>
      <c r="Z7" s="34" t="e">
        <f t="shared" ref="Z7:Z24" ca="1" si="3">E7-X7</f>
        <v>#REF!</v>
      </c>
      <c r="AA7" s="1"/>
      <c r="AB7" s="35">
        <v>36805.998180000002</v>
      </c>
      <c r="AC7" s="35">
        <v>24759.000000000004</v>
      </c>
      <c r="AD7" s="35">
        <v>607.60000000000014</v>
      </c>
      <c r="AE7" s="35">
        <v>749.69999999999914</v>
      </c>
      <c r="AF7" s="35">
        <v>550.20000000000016</v>
      </c>
      <c r="AG7" s="35">
        <v>1709.3999999999996</v>
      </c>
      <c r="AH7" s="35">
        <v>44.100000000000094</v>
      </c>
      <c r="AI7" s="35">
        <v>405.29999999999973</v>
      </c>
      <c r="AJ7" s="35">
        <v>323.40000000000072</v>
      </c>
      <c r="AL7" s="33">
        <f t="shared" ref="AL7:AL14" si="4">SUM(AB7:AJ7)</f>
        <v>65954.698179999992</v>
      </c>
      <c r="AM7" s="19"/>
      <c r="AN7" s="33" t="e">
        <f t="shared" ref="AN7:AN24" ca="1" si="5">AL7-X7</f>
        <v>#REF!</v>
      </c>
    </row>
    <row r="8" spans="1:40" x14ac:dyDescent="0.25">
      <c r="B8" s="36" t="s">
        <v>28</v>
      </c>
      <c r="C8" s="37" t="s">
        <v>29</v>
      </c>
      <c r="D8" s="37" t="s">
        <v>30</v>
      </c>
      <c r="E8" s="38"/>
      <c r="F8" s="30"/>
      <c r="G8" s="31"/>
      <c r="H8" s="40"/>
      <c r="I8" s="32">
        <v>600.59994539999991</v>
      </c>
      <c r="J8" s="32">
        <v>503.5800000000001</v>
      </c>
      <c r="K8" s="32">
        <v>742.7700000000001</v>
      </c>
      <c r="L8" s="32">
        <v>12.180000000000001</v>
      </c>
      <c r="M8" s="32">
        <v>6.0480000000000018</v>
      </c>
      <c r="N8" s="32">
        <v>22.490999999999975</v>
      </c>
      <c r="O8" s="32">
        <v>4.2</v>
      </c>
      <c r="P8" s="32">
        <v>4.2</v>
      </c>
      <c r="Q8" s="32">
        <v>8.1060000000000052</v>
      </c>
      <c r="R8" s="32">
        <v>25.704000000000008</v>
      </c>
      <c r="S8" s="32">
        <v>25.577999999999975</v>
      </c>
      <c r="T8" s="32">
        <v>1.3230000000000028</v>
      </c>
      <c r="U8" s="32">
        <v>12.158999999999992</v>
      </c>
      <c r="V8" s="32" t="e">
        <f ca="1">INDIRECT("'restauração ("&amp;V$3&amp;")'!$E$"&amp;ROW())</f>
        <v>#REF!</v>
      </c>
      <c r="W8" s="1"/>
      <c r="X8" s="39" t="e">
        <f t="shared" ca="1" si="2"/>
        <v>#REF!</v>
      </c>
      <c r="Y8" s="1"/>
      <c r="Z8" s="40" t="e">
        <f t="shared" ca="1" si="3"/>
        <v>#REF!</v>
      </c>
      <c r="AA8" s="58" t="s">
        <v>56</v>
      </c>
      <c r="AB8" s="35">
        <v>1104.1799454</v>
      </c>
      <c r="AC8" s="35">
        <v>742.7700000000001</v>
      </c>
      <c r="AD8" s="35">
        <v>18.228000000000002</v>
      </c>
      <c r="AE8" s="35">
        <v>22.490999999999975</v>
      </c>
      <c r="AF8" s="35">
        <v>16.506000000000007</v>
      </c>
      <c r="AG8" s="35">
        <v>51.281999999999982</v>
      </c>
      <c r="AH8" s="35">
        <v>1.3230000000000028</v>
      </c>
      <c r="AI8" s="35">
        <v>12.158999999999992</v>
      </c>
      <c r="AJ8" s="35">
        <v>9.7020000000000213</v>
      </c>
      <c r="AL8" s="33">
        <f t="shared" si="4"/>
        <v>1978.6409454000002</v>
      </c>
      <c r="AN8" s="33" t="e">
        <f t="shared" ca="1" si="5"/>
        <v>#REF!</v>
      </c>
    </row>
    <row r="9" spans="1:40" x14ac:dyDescent="0.25">
      <c r="B9" s="36" t="s">
        <v>31</v>
      </c>
      <c r="C9" s="37" t="s">
        <v>32</v>
      </c>
      <c r="D9" s="37" t="s">
        <v>27</v>
      </c>
      <c r="E9" s="38"/>
      <c r="F9" s="30"/>
      <c r="G9" s="31"/>
      <c r="I9" s="32">
        <v>20019.998179999999</v>
      </c>
      <c r="J9" s="32">
        <v>16786.000000000004</v>
      </c>
      <c r="K9" s="32">
        <v>24759.000000000004</v>
      </c>
      <c r="L9" s="32">
        <v>406.00000000000006</v>
      </c>
      <c r="M9" s="32">
        <v>201.60000000000008</v>
      </c>
      <c r="N9" s="32">
        <v>749.69999999999914</v>
      </c>
      <c r="O9" s="32">
        <v>140</v>
      </c>
      <c r="P9" s="32">
        <v>140</v>
      </c>
      <c r="Q9" s="32">
        <v>270.20000000000016</v>
      </c>
      <c r="R9" s="32">
        <v>856.8000000000003</v>
      </c>
      <c r="S9" s="32">
        <v>852.59999999999923</v>
      </c>
      <c r="T9" s="32">
        <v>44.100000000000094</v>
      </c>
      <c r="U9" s="32">
        <v>405.29999999999973</v>
      </c>
      <c r="V9" s="32" t="e">
        <f t="shared" ca="1" si="1"/>
        <v>#REF!</v>
      </c>
      <c r="W9" s="1"/>
      <c r="X9" s="39" t="e">
        <f t="shared" ca="1" si="2"/>
        <v>#REF!</v>
      </c>
      <c r="Y9" s="1"/>
      <c r="Z9" s="40" t="e">
        <f t="shared" ca="1" si="3"/>
        <v>#REF!</v>
      </c>
      <c r="AA9" s="58" t="s">
        <v>57</v>
      </c>
      <c r="AB9" s="35">
        <v>36805.998180000002</v>
      </c>
      <c r="AC9" s="35">
        <v>24759.000000000004</v>
      </c>
      <c r="AD9" s="35">
        <v>607.60000000000014</v>
      </c>
      <c r="AE9" s="35">
        <v>749.69999999999914</v>
      </c>
      <c r="AF9" s="35">
        <v>550.20000000000016</v>
      </c>
      <c r="AG9" s="35">
        <v>1709.3999999999996</v>
      </c>
      <c r="AH9" s="35">
        <v>44.100000000000094</v>
      </c>
      <c r="AI9" s="35">
        <v>405.29999999999973</v>
      </c>
      <c r="AJ9" s="35">
        <v>323.40000000000072</v>
      </c>
      <c r="AL9" s="33">
        <f t="shared" si="4"/>
        <v>65954.698179999992</v>
      </c>
      <c r="AN9" s="33" t="e">
        <f t="shared" ca="1" si="5"/>
        <v>#REF!</v>
      </c>
    </row>
    <row r="10" spans="1:40" x14ac:dyDescent="0.25">
      <c r="B10" s="36" t="s">
        <v>33</v>
      </c>
      <c r="C10" s="37" t="s">
        <v>34</v>
      </c>
      <c r="D10" s="37" t="s">
        <v>30</v>
      </c>
      <c r="E10" s="38"/>
      <c r="F10" s="30"/>
      <c r="G10" s="31"/>
      <c r="I10" s="32">
        <v>600.59994539999991</v>
      </c>
      <c r="J10" s="32">
        <v>503.5800000000001</v>
      </c>
      <c r="K10" s="32">
        <v>742.7700000000001</v>
      </c>
      <c r="L10" s="32">
        <v>12.180000000000001</v>
      </c>
      <c r="M10" s="32">
        <v>6.0480000000000018</v>
      </c>
      <c r="N10" s="32">
        <v>22.490999999999975</v>
      </c>
      <c r="O10" s="32">
        <v>4.2</v>
      </c>
      <c r="P10" s="32">
        <v>4.2</v>
      </c>
      <c r="Q10" s="32">
        <v>8.1060000000000052</v>
      </c>
      <c r="R10" s="32">
        <v>25.704000000000008</v>
      </c>
      <c r="S10" s="32">
        <v>25.577999999999975</v>
      </c>
      <c r="T10" s="32">
        <v>1.3230000000000028</v>
      </c>
      <c r="U10" s="32">
        <v>12.158999999999992</v>
      </c>
      <c r="V10" s="32" t="e">
        <f t="shared" ca="1" si="1"/>
        <v>#REF!</v>
      </c>
      <c r="W10" s="1"/>
      <c r="X10" s="39" t="e">
        <f t="shared" ca="1" si="2"/>
        <v>#REF!</v>
      </c>
      <c r="Y10" s="1"/>
      <c r="Z10" s="40" t="e">
        <f t="shared" ca="1" si="3"/>
        <v>#REF!</v>
      </c>
      <c r="AA10" s="58" t="s">
        <v>58</v>
      </c>
      <c r="AB10" s="35">
        <v>1104.1799454</v>
      </c>
      <c r="AC10" s="35">
        <v>742.7700000000001</v>
      </c>
      <c r="AD10" s="35">
        <v>18.228000000000002</v>
      </c>
      <c r="AE10" s="35">
        <v>22.490999999999975</v>
      </c>
      <c r="AF10" s="35">
        <v>16.506000000000007</v>
      </c>
      <c r="AG10" s="35">
        <v>51.281999999999982</v>
      </c>
      <c r="AH10" s="35">
        <v>1.3230000000000028</v>
      </c>
      <c r="AI10" s="35">
        <v>12.158999999999992</v>
      </c>
      <c r="AJ10" s="35">
        <v>9.7020000000000213</v>
      </c>
      <c r="AL10" s="33">
        <f t="shared" si="4"/>
        <v>1978.6409454000002</v>
      </c>
      <c r="AN10" s="33" t="e">
        <f t="shared" ca="1" si="5"/>
        <v>#REF!</v>
      </c>
    </row>
    <row r="11" spans="1:40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1"/>
      <c r="X11" s="39">
        <f t="shared" si="2"/>
        <v>0</v>
      </c>
      <c r="Y11" s="1"/>
      <c r="Z11" s="40">
        <f t="shared" si="3"/>
        <v>0</v>
      </c>
      <c r="AA11" s="58"/>
      <c r="AB11" s="32"/>
      <c r="AC11" s="32"/>
      <c r="AD11" s="32"/>
      <c r="AE11" s="32"/>
      <c r="AF11" s="32"/>
      <c r="AG11" s="32"/>
      <c r="AH11" s="32"/>
      <c r="AI11" s="32"/>
      <c r="AJ11" s="32"/>
      <c r="AL11" s="33">
        <f t="shared" si="4"/>
        <v>0</v>
      </c>
      <c r="AN11" s="33">
        <f t="shared" si="5"/>
        <v>0</v>
      </c>
    </row>
    <row r="12" spans="1:40" ht="15" customHeight="1" x14ac:dyDescent="0.25">
      <c r="B12" s="26">
        <v>2</v>
      </c>
      <c r="C12" s="27" t="s">
        <v>35</v>
      </c>
      <c r="D12" s="28" t="s">
        <v>27</v>
      </c>
      <c r="E12" s="29"/>
      <c r="F12" s="30"/>
      <c r="G12" s="31"/>
      <c r="I12" s="32">
        <v>0</v>
      </c>
      <c r="J12" s="32">
        <v>0</v>
      </c>
      <c r="K12" s="32">
        <v>7000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 t="e">
        <f t="shared" ca="1" si="1"/>
        <v>#REF!</v>
      </c>
      <c r="W12" s="1"/>
      <c r="X12" s="33" t="e">
        <f t="shared" ca="1" si="2"/>
        <v>#REF!</v>
      </c>
      <c r="Y12" s="18"/>
      <c r="Z12" s="34" t="e">
        <f t="shared" ca="1" si="3"/>
        <v>#REF!</v>
      </c>
      <c r="AA12" s="58"/>
      <c r="AB12" s="35">
        <v>0</v>
      </c>
      <c r="AC12" s="35">
        <v>7000</v>
      </c>
      <c r="AD12" s="35">
        <v>0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L12" s="33">
        <f t="shared" si="4"/>
        <v>7000</v>
      </c>
      <c r="AM12" s="19"/>
      <c r="AN12" s="33" t="e">
        <f t="shared" ca="1" si="5"/>
        <v>#REF!</v>
      </c>
    </row>
    <row r="13" spans="1:40" x14ac:dyDescent="0.25">
      <c r="B13" s="36" t="s">
        <v>31</v>
      </c>
      <c r="C13" s="37" t="s">
        <v>36</v>
      </c>
      <c r="D13" s="37" t="s">
        <v>27</v>
      </c>
      <c r="E13" s="41"/>
      <c r="F13" s="30"/>
      <c r="G13" s="31"/>
      <c r="H13" s="40"/>
      <c r="I13" s="32">
        <v>0</v>
      </c>
      <c r="J13" s="32">
        <v>0</v>
      </c>
      <c r="K13" s="32">
        <v>7000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 t="e">
        <f ca="1">INDIRECT("'restauração ("&amp;V$3&amp;")'!$E$"&amp;ROW())</f>
        <v>#REF!</v>
      </c>
      <c r="W13" s="1"/>
      <c r="X13" s="39" t="e">
        <f t="shared" ca="1" si="2"/>
        <v>#REF!</v>
      </c>
      <c r="Y13" s="1"/>
      <c r="Z13" s="40" t="e">
        <f t="shared" ca="1" si="3"/>
        <v>#REF!</v>
      </c>
      <c r="AA13" s="58" t="s">
        <v>59</v>
      </c>
      <c r="AB13" s="35">
        <v>0</v>
      </c>
      <c r="AC13" s="35">
        <v>7000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L13" s="33">
        <f t="shared" si="4"/>
        <v>7000</v>
      </c>
      <c r="AN13" s="33" t="e">
        <f t="shared" ca="1" si="5"/>
        <v>#REF!</v>
      </c>
    </row>
    <row r="14" spans="1:40" x14ac:dyDescent="0.25">
      <c r="B14" s="36" t="s">
        <v>37</v>
      </c>
      <c r="C14" s="37" t="s">
        <v>38</v>
      </c>
      <c r="D14" s="37" t="s">
        <v>30</v>
      </c>
      <c r="E14" s="41"/>
      <c r="F14" s="30"/>
      <c r="G14" s="31"/>
      <c r="I14" s="32">
        <v>0</v>
      </c>
      <c r="J14" s="32">
        <v>0</v>
      </c>
      <c r="K14" s="32">
        <v>1750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 t="e">
        <f ca="1">INDIRECT("'restauração ("&amp;V$3&amp;")'!$E$"&amp;ROW())</f>
        <v>#REF!</v>
      </c>
      <c r="W14" s="1"/>
      <c r="X14" s="39" t="e">
        <f t="shared" ca="1" si="2"/>
        <v>#REF!</v>
      </c>
      <c r="Y14" s="1"/>
      <c r="Z14" s="40" t="e">
        <f t="shared" ca="1" si="3"/>
        <v>#REF!</v>
      </c>
      <c r="AA14" s="58" t="s">
        <v>60</v>
      </c>
      <c r="AB14" s="35">
        <v>0</v>
      </c>
      <c r="AC14" s="35">
        <v>1750</v>
      </c>
      <c r="AD14" s="35">
        <v>0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L14" s="33">
        <f t="shared" si="4"/>
        <v>1750</v>
      </c>
      <c r="AN14" s="33" t="e">
        <f t="shared" ca="1" si="5"/>
        <v>#REF!</v>
      </c>
    </row>
    <row r="15" spans="1:40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1"/>
      <c r="X15" s="39">
        <f t="shared" si="2"/>
        <v>0</v>
      </c>
      <c r="Y15" s="1"/>
      <c r="Z15" s="40">
        <f t="shared" si="3"/>
        <v>0</v>
      </c>
      <c r="AA15" s="58"/>
      <c r="AB15" s="32"/>
      <c r="AC15" s="32"/>
      <c r="AD15" s="32"/>
      <c r="AE15" s="32"/>
      <c r="AF15" s="32"/>
      <c r="AG15" s="32"/>
      <c r="AH15" s="32"/>
      <c r="AI15" s="32"/>
      <c r="AJ15" s="32"/>
      <c r="AL15" s="39"/>
      <c r="AN15" s="33">
        <f t="shared" si="5"/>
        <v>0</v>
      </c>
    </row>
    <row r="16" spans="1:40" ht="15" customHeight="1" x14ac:dyDescent="0.25">
      <c r="B16" s="26">
        <v>3</v>
      </c>
      <c r="C16" s="27" t="s">
        <v>39</v>
      </c>
      <c r="D16" s="28" t="s">
        <v>27</v>
      </c>
      <c r="E16" s="29"/>
      <c r="F16" s="30"/>
      <c r="G16" s="31"/>
      <c r="I16" s="32">
        <v>76999.993000000017</v>
      </c>
      <c r="J16" s="32">
        <v>77000</v>
      </c>
      <c r="K16" s="32">
        <v>126000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 t="e">
        <f ca="1">INDIRECT("'restauração ("&amp;V$3&amp;")'!$E$"&amp;ROW())</f>
        <v>#REF!</v>
      </c>
      <c r="W16" s="1"/>
      <c r="X16" s="33" t="e">
        <f t="shared" ca="1" si="2"/>
        <v>#REF!</v>
      </c>
      <c r="Y16" s="18"/>
      <c r="Z16" s="34" t="e">
        <f t="shared" ca="1" si="3"/>
        <v>#REF!</v>
      </c>
      <c r="AA16" s="58"/>
      <c r="AB16" s="35">
        <v>153999.99300000002</v>
      </c>
      <c r="AC16" s="35">
        <v>126000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L16" s="33">
        <f>SUM(AB16:AJ16)</f>
        <v>279999.99300000002</v>
      </c>
      <c r="AM16" s="19"/>
      <c r="AN16" s="33" t="e">
        <f t="shared" ca="1" si="5"/>
        <v>#REF!</v>
      </c>
    </row>
    <row r="17" spans="2:40" x14ac:dyDescent="0.25">
      <c r="B17" s="36" t="s">
        <v>41</v>
      </c>
      <c r="C17" s="37" t="s">
        <v>42</v>
      </c>
      <c r="D17" s="37" t="s">
        <v>27</v>
      </c>
      <c r="E17" s="41"/>
      <c r="F17" s="30"/>
      <c r="G17" s="31"/>
      <c r="H17" s="40"/>
      <c r="I17" s="32">
        <v>76999.993000000017</v>
      </c>
      <c r="J17" s="32">
        <v>77000</v>
      </c>
      <c r="K17" s="32">
        <v>126000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 t="e">
        <f ca="1">INDIRECT("'restauração ("&amp;V$3&amp;")'!$E$"&amp;ROW())</f>
        <v>#REF!</v>
      </c>
      <c r="W17" s="1"/>
      <c r="X17" s="39" t="e">
        <f t="shared" ca="1" si="2"/>
        <v>#REF!</v>
      </c>
      <c r="Y17" s="1"/>
      <c r="Z17" s="40" t="e">
        <f t="shared" ca="1" si="3"/>
        <v>#REF!</v>
      </c>
      <c r="AA17" s="58" t="s">
        <v>61</v>
      </c>
      <c r="AB17" s="35">
        <v>153999.99300000002</v>
      </c>
      <c r="AC17" s="35">
        <v>126000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L17" s="33">
        <f>SUM(AB17:AJ17)</f>
        <v>279999.99300000002</v>
      </c>
      <c r="AN17" s="33" t="e">
        <f t="shared" ca="1" si="5"/>
        <v>#REF!</v>
      </c>
    </row>
    <row r="18" spans="2:40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1"/>
      <c r="X18" s="39">
        <f t="shared" si="2"/>
        <v>0</v>
      </c>
      <c r="Y18" s="1"/>
      <c r="Z18" s="40">
        <f t="shared" si="3"/>
        <v>0</v>
      </c>
      <c r="AA18" s="58"/>
      <c r="AB18" s="32"/>
      <c r="AC18" s="32"/>
      <c r="AD18" s="32"/>
      <c r="AE18" s="32"/>
      <c r="AF18" s="32"/>
      <c r="AG18" s="32"/>
      <c r="AH18" s="32"/>
      <c r="AI18" s="32"/>
      <c r="AJ18" s="32"/>
      <c r="AL18" s="39"/>
      <c r="AN18" s="33">
        <f t="shared" si="5"/>
        <v>0</v>
      </c>
    </row>
    <row r="19" spans="2:40" x14ac:dyDescent="0.25">
      <c r="B19" s="36" t="s">
        <v>33</v>
      </c>
      <c r="C19" s="37" t="s">
        <v>34</v>
      </c>
      <c r="D19" s="37" t="s">
        <v>30</v>
      </c>
      <c r="E19" s="41"/>
      <c r="F19" s="30"/>
      <c r="G19" s="31"/>
      <c r="H19" s="40"/>
      <c r="I19" s="32">
        <v>0</v>
      </c>
      <c r="J19" s="32">
        <v>0</v>
      </c>
      <c r="K19" s="32">
        <v>0</v>
      </c>
      <c r="L19" s="32">
        <v>4060</v>
      </c>
      <c r="M19" s="32">
        <v>3024.0000000000014</v>
      </c>
      <c r="N19" s="32">
        <v>1070.9999999999989</v>
      </c>
      <c r="O19" s="32">
        <v>5600</v>
      </c>
      <c r="P19" s="32">
        <v>5600</v>
      </c>
      <c r="Q19" s="32">
        <v>4053.0000000000023</v>
      </c>
      <c r="R19" s="32">
        <v>4284.0000000000018</v>
      </c>
      <c r="S19" s="32">
        <v>4262.9999999999964</v>
      </c>
      <c r="T19" s="32">
        <v>3087.0000000000055</v>
      </c>
      <c r="U19" s="32">
        <v>8105.9999999999927</v>
      </c>
      <c r="V19" s="32" t="e">
        <f t="shared" ref="V19:V24" ca="1" si="6">INDIRECT("'restauração ("&amp;V$3&amp;")'!$E$"&amp;ROW())</f>
        <v>#REF!</v>
      </c>
      <c r="W19" s="1"/>
      <c r="X19" s="39" t="e">
        <f t="shared" ca="1" si="2"/>
        <v>#REF!</v>
      </c>
      <c r="Y19" s="1"/>
      <c r="Z19" s="40" t="e">
        <f t="shared" ca="1" si="3"/>
        <v>#REF!</v>
      </c>
      <c r="AA19" s="58" t="s">
        <v>58</v>
      </c>
      <c r="AB19" s="35">
        <v>0</v>
      </c>
      <c r="AC19" s="35">
        <v>0</v>
      </c>
      <c r="AD19" s="35">
        <v>7084.0000000000018</v>
      </c>
      <c r="AE19" s="35">
        <v>1070.9999999999989</v>
      </c>
      <c r="AF19" s="35">
        <v>15253.000000000002</v>
      </c>
      <c r="AG19" s="35">
        <v>8546.9999999999982</v>
      </c>
      <c r="AH19" s="35">
        <v>3087.0000000000055</v>
      </c>
      <c r="AI19" s="35">
        <v>8105.9999999999927</v>
      </c>
      <c r="AJ19" s="35">
        <v>1617.0000000000039</v>
      </c>
      <c r="AL19" s="33">
        <f>SUM(AB19:AJ19)</f>
        <v>44765.000000000007</v>
      </c>
      <c r="AN19" s="33" t="e">
        <f t="shared" ca="1" si="5"/>
        <v>#REF!</v>
      </c>
    </row>
    <row r="20" spans="2:40" x14ac:dyDescent="0.25">
      <c r="B20" s="36" t="s">
        <v>31</v>
      </c>
      <c r="C20" s="37" t="s">
        <v>32</v>
      </c>
      <c r="D20" s="37" t="s">
        <v>27</v>
      </c>
      <c r="E20" s="38"/>
      <c r="F20" s="30"/>
      <c r="G20" s="31"/>
      <c r="I20" s="32">
        <v>0</v>
      </c>
      <c r="J20" s="32">
        <v>0</v>
      </c>
      <c r="K20" s="32">
        <v>0</v>
      </c>
      <c r="L20" s="32">
        <v>101500</v>
      </c>
      <c r="M20" s="32">
        <v>100800.00000000004</v>
      </c>
      <c r="N20" s="32">
        <v>35699.999999999964</v>
      </c>
      <c r="O20" s="32">
        <v>140000</v>
      </c>
      <c r="P20" s="32">
        <v>140000</v>
      </c>
      <c r="Q20" s="32">
        <v>135100.00000000009</v>
      </c>
      <c r="R20" s="32">
        <v>142800.00000000006</v>
      </c>
      <c r="S20" s="32">
        <v>142099.99999999988</v>
      </c>
      <c r="T20" s="32">
        <v>44100.000000000073</v>
      </c>
      <c r="U20" s="32">
        <v>135099.99999999988</v>
      </c>
      <c r="V20" s="32" t="e">
        <f t="shared" ca="1" si="6"/>
        <v>#REF!</v>
      </c>
      <c r="W20" s="1"/>
      <c r="X20" s="39" t="e">
        <f t="shared" ca="1" si="2"/>
        <v>#REF!</v>
      </c>
      <c r="Y20" s="1"/>
      <c r="Z20" s="40" t="e">
        <f t="shared" ca="1" si="3"/>
        <v>#REF!</v>
      </c>
      <c r="AA20" s="58" t="s">
        <v>57</v>
      </c>
      <c r="AB20" s="35">
        <v>0</v>
      </c>
      <c r="AC20" s="35">
        <v>0</v>
      </c>
      <c r="AD20" s="35">
        <v>202300.00000000006</v>
      </c>
      <c r="AE20" s="35">
        <v>35699.999999999964</v>
      </c>
      <c r="AF20" s="35">
        <v>415100.00000000012</v>
      </c>
      <c r="AG20" s="35">
        <v>284899.99999999994</v>
      </c>
      <c r="AH20" s="35">
        <v>44100.000000000073</v>
      </c>
      <c r="AI20" s="35">
        <v>135099.99999999988</v>
      </c>
      <c r="AJ20" s="35">
        <v>53900.000000000124</v>
      </c>
      <c r="AL20" s="33">
        <f>SUM(AB20:AJ20)</f>
        <v>1171100.0000000002</v>
      </c>
      <c r="AN20" s="33" t="e">
        <f t="shared" ca="1" si="5"/>
        <v>#REF!</v>
      </c>
    </row>
    <row r="21" spans="2:40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1"/>
      <c r="X21" s="39">
        <f t="shared" si="2"/>
        <v>0</v>
      </c>
      <c r="Y21" s="1"/>
      <c r="Z21" s="40">
        <f t="shared" si="3"/>
        <v>0</v>
      </c>
      <c r="AA21" s="58"/>
      <c r="AB21" s="32"/>
      <c r="AC21" s="32"/>
      <c r="AD21" s="32"/>
      <c r="AE21" s="32"/>
      <c r="AF21" s="32"/>
      <c r="AG21" s="32"/>
      <c r="AH21" s="32"/>
      <c r="AI21" s="32"/>
      <c r="AJ21" s="32"/>
      <c r="AL21" s="39"/>
      <c r="AN21" s="33">
        <f t="shared" si="5"/>
        <v>0</v>
      </c>
    </row>
    <row r="22" spans="2:40" x14ac:dyDescent="0.25">
      <c r="B22" s="36" t="s">
        <v>43</v>
      </c>
      <c r="C22" s="37" t="s">
        <v>44</v>
      </c>
      <c r="D22" s="37" t="s">
        <v>30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 t="e">
        <f t="shared" ca="1" si="6"/>
        <v>#REF!</v>
      </c>
      <c r="W22" s="1"/>
      <c r="X22" s="39" t="e">
        <f t="shared" ca="1" si="2"/>
        <v>#REF!</v>
      </c>
      <c r="Y22" s="1"/>
      <c r="Z22" s="40" t="e">
        <f t="shared" ca="1" si="3"/>
        <v>#REF!</v>
      </c>
      <c r="AA22" s="58" t="s">
        <v>62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L22" s="33">
        <f>SUM(AB22:AJ22)</f>
        <v>0</v>
      </c>
      <c r="AN22" s="33" t="e">
        <f t="shared" ca="1" si="5"/>
        <v>#REF!</v>
      </c>
    </row>
    <row r="23" spans="2:40" x14ac:dyDescent="0.25">
      <c r="B23" s="36" t="s">
        <v>45</v>
      </c>
      <c r="C23" s="37" t="s">
        <v>46</v>
      </c>
      <c r="D23" s="37" t="s">
        <v>27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 t="e">
        <f t="shared" ca="1" si="6"/>
        <v>#REF!</v>
      </c>
      <c r="W23" s="1"/>
      <c r="X23" s="39" t="e">
        <f t="shared" ca="1" si="2"/>
        <v>#REF!</v>
      </c>
      <c r="Y23" s="1"/>
      <c r="Z23" s="40" t="e">
        <f t="shared" ca="1" si="3"/>
        <v>#REF!</v>
      </c>
      <c r="AA23" s="58" t="s">
        <v>63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L23" s="33">
        <f>SUM(AB23:AJ23)</f>
        <v>0</v>
      </c>
      <c r="AN23" s="33" t="e">
        <f t="shared" ca="1" si="5"/>
        <v>#REF!</v>
      </c>
    </row>
    <row r="24" spans="2:40" x14ac:dyDescent="0.25">
      <c r="B24" s="36" t="s">
        <v>33</v>
      </c>
      <c r="C24" s="42" t="s">
        <v>34</v>
      </c>
      <c r="D24" s="37" t="s">
        <v>30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 t="e">
        <f t="shared" ca="1" si="6"/>
        <v>#REF!</v>
      </c>
      <c r="W24" s="1"/>
      <c r="X24" s="39" t="e">
        <f t="shared" ca="1" si="2"/>
        <v>#REF!</v>
      </c>
      <c r="Y24" s="1"/>
      <c r="Z24" s="40" t="e">
        <f t="shared" ca="1" si="3"/>
        <v>#REF!</v>
      </c>
      <c r="AA24" s="58" t="s">
        <v>58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L24" s="33">
        <f>SUM(AB24:AJ24)</f>
        <v>0</v>
      </c>
      <c r="AN24" s="33" t="e">
        <f t="shared" ca="1" si="5"/>
        <v>#REF!</v>
      </c>
    </row>
    <row r="25" spans="2:40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1"/>
      <c r="X25" s="39"/>
      <c r="Y25" s="1"/>
      <c r="Z25" s="40"/>
      <c r="AA25" s="58"/>
      <c r="AB25" s="32"/>
      <c r="AC25" s="32"/>
      <c r="AD25" s="32"/>
      <c r="AE25" s="32"/>
      <c r="AF25" s="32"/>
      <c r="AG25" s="32"/>
      <c r="AH25" s="32"/>
      <c r="AI25" s="32"/>
      <c r="AJ25" s="32"/>
      <c r="AL25" s="39"/>
      <c r="AN25" s="33"/>
    </row>
    <row r="26" spans="2:40" ht="15" customHeight="1" x14ac:dyDescent="0.25">
      <c r="B26" s="26">
        <v>4</v>
      </c>
      <c r="C26" s="27" t="s">
        <v>40</v>
      </c>
      <c r="D26" s="28" t="s">
        <v>27</v>
      </c>
      <c r="E26" s="29"/>
      <c r="F26" s="30"/>
      <c r="G26" s="31"/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 t="e">
        <f ca="1">INDIRECT("'restauração ("&amp;V$3&amp;")'!$E$"&amp;ROW())</f>
        <v>#REF!</v>
      </c>
      <c r="W26" s="1"/>
      <c r="X26" s="33" t="e">
        <f ca="1">SUM(I26:V26)</f>
        <v>#REF!</v>
      </c>
      <c r="Y26" s="18"/>
      <c r="Z26" s="34" t="e">
        <f ca="1">E26-X26</f>
        <v>#REF!</v>
      </c>
      <c r="AA26" s="58"/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L26" s="33">
        <f>SUM(AB26:AJ26)</f>
        <v>0</v>
      </c>
      <c r="AM26" s="19"/>
      <c r="AN26" s="33" t="e">
        <f ca="1">AL26-X26</f>
        <v>#REF!</v>
      </c>
    </row>
    <row r="27" spans="2:40" ht="15" customHeight="1" x14ac:dyDescent="0.25">
      <c r="B27" s="36" t="s">
        <v>33</v>
      </c>
      <c r="C27" s="37" t="s">
        <v>34</v>
      </c>
      <c r="D27" s="37" t="s">
        <v>30</v>
      </c>
      <c r="E27" s="29"/>
      <c r="F27" s="30"/>
      <c r="G27" s="31"/>
      <c r="H27" s="40"/>
      <c r="I27" s="32">
        <v>0</v>
      </c>
      <c r="J27" s="32">
        <v>0</v>
      </c>
      <c r="K27" s="32">
        <v>0</v>
      </c>
      <c r="L27" s="32">
        <v>2958</v>
      </c>
      <c r="M27" s="32">
        <v>2203.2000000000007</v>
      </c>
      <c r="N27" s="32">
        <v>780.29999999999916</v>
      </c>
      <c r="O27" s="32">
        <v>4080</v>
      </c>
      <c r="P27" s="32">
        <v>4080</v>
      </c>
      <c r="Q27" s="32">
        <v>2952.900000000001</v>
      </c>
      <c r="R27" s="32">
        <v>3121.2000000000012</v>
      </c>
      <c r="S27" s="32">
        <v>3105.8999999999969</v>
      </c>
      <c r="T27" s="32">
        <v>2249.100000000004</v>
      </c>
      <c r="U27" s="32">
        <v>5905.7999999999938</v>
      </c>
      <c r="V27" s="32" t="e">
        <f ca="1">INDIRECT("'restauração ("&amp;V$3&amp;")'!$E$"&amp;ROW())</f>
        <v>#REF!</v>
      </c>
      <c r="W27" s="1"/>
      <c r="X27" s="33"/>
      <c r="Y27" s="18"/>
      <c r="Z27" s="34"/>
      <c r="AA27" s="58" t="s">
        <v>58</v>
      </c>
      <c r="AB27" s="35">
        <v>0</v>
      </c>
      <c r="AC27" s="35">
        <v>0</v>
      </c>
      <c r="AD27" s="35">
        <v>5161.2000000000007</v>
      </c>
      <c r="AE27" s="35">
        <v>780.29999999999916</v>
      </c>
      <c r="AF27" s="35">
        <v>11112.900000000001</v>
      </c>
      <c r="AG27" s="35">
        <v>6227.0999999999985</v>
      </c>
      <c r="AH27" s="35">
        <v>2249.100000000004</v>
      </c>
      <c r="AI27" s="35">
        <v>5905.7999999999938</v>
      </c>
      <c r="AJ27" s="35">
        <v>1178.1000000000026</v>
      </c>
      <c r="AL27" s="33"/>
      <c r="AM27" s="19"/>
      <c r="AN27" s="33"/>
    </row>
    <row r="28" spans="2:40" ht="15.75" thickBot="1" x14ac:dyDescent="0.3">
      <c r="B28" s="36" t="s">
        <v>31</v>
      </c>
      <c r="C28" s="37" t="s">
        <v>32</v>
      </c>
      <c r="D28" s="37" t="s">
        <v>27</v>
      </c>
      <c r="E28" s="41"/>
      <c r="F28" s="30"/>
      <c r="G28" s="31"/>
      <c r="I28" s="32">
        <v>0</v>
      </c>
      <c r="J28" s="32">
        <v>0</v>
      </c>
      <c r="K28" s="32">
        <v>0</v>
      </c>
      <c r="L28" s="32">
        <v>73950</v>
      </c>
      <c r="M28" s="32">
        <v>73440.000000000029</v>
      </c>
      <c r="N28" s="32">
        <v>26009.999999999971</v>
      </c>
      <c r="O28" s="32">
        <v>102000</v>
      </c>
      <c r="P28" s="32">
        <v>102000</v>
      </c>
      <c r="Q28" s="32">
        <v>98430.000000000044</v>
      </c>
      <c r="R28" s="32">
        <v>104040.00000000003</v>
      </c>
      <c r="S28" s="32">
        <v>103529.9999999999</v>
      </c>
      <c r="T28" s="32">
        <v>32130.000000000055</v>
      </c>
      <c r="U28" s="32">
        <v>98429.999999999898</v>
      </c>
      <c r="V28" s="32" t="e">
        <f ca="1">INDIRECT("'restauração ("&amp;V$3&amp;")'!$E$"&amp;ROW())</f>
        <v>#REF!</v>
      </c>
      <c r="W28" s="1"/>
      <c r="X28" s="39" t="e">
        <f ca="1">SUM(I28:V28)</f>
        <v>#REF!</v>
      </c>
      <c r="Y28" s="1"/>
      <c r="Z28" s="40" t="e">
        <f ca="1">E28-X28</f>
        <v>#REF!</v>
      </c>
      <c r="AA28" s="58" t="s">
        <v>57</v>
      </c>
      <c r="AB28" s="35">
        <v>0</v>
      </c>
      <c r="AC28" s="35">
        <v>0</v>
      </c>
      <c r="AD28" s="35">
        <v>147390.00000000003</v>
      </c>
      <c r="AE28" s="35">
        <v>26009.999999999971</v>
      </c>
      <c r="AF28" s="35">
        <v>302430.00000000006</v>
      </c>
      <c r="AG28" s="35">
        <v>207569.99999999994</v>
      </c>
      <c r="AH28" s="35">
        <v>32130.000000000055</v>
      </c>
      <c r="AI28" s="35">
        <v>98429.999999999898</v>
      </c>
      <c r="AJ28" s="35">
        <v>39270.000000000087</v>
      </c>
      <c r="AL28" s="33">
        <f>SUM(AB28:AJ28)</f>
        <v>853230</v>
      </c>
      <c r="AN28" s="33" t="e">
        <f ca="1">AL28-X28</f>
        <v>#REF!</v>
      </c>
    </row>
    <row r="29" spans="2:40" ht="15.75" thickBot="1" x14ac:dyDescent="0.3">
      <c r="B29" s="44"/>
      <c r="C29" s="45"/>
      <c r="D29" s="45"/>
      <c r="E29" s="45"/>
      <c r="F29" s="46" t="s">
        <v>25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1"/>
      <c r="Y29" s="1"/>
      <c r="Z29" s="1"/>
      <c r="AA29" s="1"/>
      <c r="AB29" s="48"/>
      <c r="AC29" s="48"/>
      <c r="AD29" s="48"/>
      <c r="AE29" s="48"/>
      <c r="AF29" s="48"/>
      <c r="AG29" s="48"/>
      <c r="AH29" s="48"/>
      <c r="AI29" s="48"/>
      <c r="AJ29" s="48"/>
    </row>
    <row r="30" spans="2:40" x14ac:dyDescent="0.25">
      <c r="AA30" s="58" t="s">
        <v>56</v>
      </c>
      <c r="AB30" s="59">
        <f>SUMIF($AA$8:$AA$28,$AA30,AB$8:AB$28)</f>
        <v>1104.1799454</v>
      </c>
      <c r="AC30" s="59">
        <f t="shared" ref="AC30:AJ30" si="7">SUMIF($AA$8:$AA$28,$AA30,AC$8:AC$28)</f>
        <v>742.7700000000001</v>
      </c>
      <c r="AD30" s="59">
        <f t="shared" si="7"/>
        <v>18.228000000000002</v>
      </c>
      <c r="AE30" s="59">
        <f t="shared" si="7"/>
        <v>22.490999999999975</v>
      </c>
      <c r="AF30" s="59">
        <f t="shared" si="7"/>
        <v>16.506000000000007</v>
      </c>
      <c r="AG30" s="59">
        <f t="shared" si="7"/>
        <v>51.281999999999982</v>
      </c>
      <c r="AH30" s="59">
        <f t="shared" si="7"/>
        <v>1.3230000000000028</v>
      </c>
      <c r="AI30" s="59">
        <f t="shared" si="7"/>
        <v>12.158999999999992</v>
      </c>
      <c r="AJ30" s="59">
        <f t="shared" si="7"/>
        <v>9.7020000000000213</v>
      </c>
    </row>
    <row r="31" spans="2:40" x14ac:dyDescent="0.25">
      <c r="H31" s="52"/>
      <c r="AA31" s="58" t="s">
        <v>57</v>
      </c>
      <c r="AB31" s="59">
        <f t="shared" ref="AB31:AJ37" si="8">SUMIF($AA$8:$AA$28,$AA31,AB$8:AB$28)</f>
        <v>36805.998180000002</v>
      </c>
      <c r="AC31" s="59">
        <f t="shared" si="8"/>
        <v>24759.000000000004</v>
      </c>
      <c r="AD31" s="59">
        <f t="shared" si="8"/>
        <v>350297.60000000009</v>
      </c>
      <c r="AE31" s="59">
        <f t="shared" si="8"/>
        <v>62459.699999999932</v>
      </c>
      <c r="AF31" s="59">
        <f t="shared" si="8"/>
        <v>718080.20000000019</v>
      </c>
      <c r="AG31" s="59">
        <f t="shared" si="8"/>
        <v>494179.39999999991</v>
      </c>
      <c r="AH31" s="59">
        <f t="shared" si="8"/>
        <v>76274.100000000122</v>
      </c>
      <c r="AI31" s="59">
        <f t="shared" si="8"/>
        <v>233935.29999999976</v>
      </c>
      <c r="AJ31" s="59">
        <f t="shared" si="8"/>
        <v>93493.400000000212</v>
      </c>
    </row>
    <row r="32" spans="2:40" x14ac:dyDescent="0.25">
      <c r="AA32" s="58" t="s">
        <v>58</v>
      </c>
      <c r="AB32" s="59">
        <f t="shared" si="8"/>
        <v>1104.1799454</v>
      </c>
      <c r="AC32" s="59">
        <f t="shared" si="8"/>
        <v>742.7700000000001</v>
      </c>
      <c r="AD32" s="59">
        <f t="shared" si="8"/>
        <v>12263.428000000004</v>
      </c>
      <c r="AE32" s="59">
        <f t="shared" si="8"/>
        <v>1873.7909999999979</v>
      </c>
      <c r="AF32" s="59">
        <f t="shared" si="8"/>
        <v>26382.406000000003</v>
      </c>
      <c r="AG32" s="59">
        <f t="shared" si="8"/>
        <v>14825.381999999996</v>
      </c>
      <c r="AH32" s="59">
        <f t="shared" si="8"/>
        <v>5337.4230000000098</v>
      </c>
      <c r="AI32" s="59">
        <f t="shared" si="8"/>
        <v>14023.958999999986</v>
      </c>
      <c r="AJ32" s="59">
        <f t="shared" si="8"/>
        <v>2804.8020000000065</v>
      </c>
    </row>
    <row r="33" spans="27:36" x14ac:dyDescent="0.25">
      <c r="AA33" s="58" t="s">
        <v>61</v>
      </c>
      <c r="AB33" s="59">
        <f t="shared" si="8"/>
        <v>153999.99300000002</v>
      </c>
      <c r="AC33" s="59">
        <f t="shared" si="8"/>
        <v>126000</v>
      </c>
      <c r="AD33" s="59">
        <f t="shared" si="8"/>
        <v>0</v>
      </c>
      <c r="AE33" s="59">
        <f t="shared" si="8"/>
        <v>0</v>
      </c>
      <c r="AF33" s="59">
        <f t="shared" si="8"/>
        <v>0</v>
      </c>
      <c r="AG33" s="59">
        <f t="shared" si="8"/>
        <v>0</v>
      </c>
      <c r="AH33" s="59">
        <f t="shared" si="8"/>
        <v>0</v>
      </c>
      <c r="AI33" s="59">
        <f t="shared" si="8"/>
        <v>0</v>
      </c>
      <c r="AJ33" s="59">
        <f t="shared" si="8"/>
        <v>0</v>
      </c>
    </row>
    <row r="34" spans="27:36" x14ac:dyDescent="0.25">
      <c r="AA34" s="58" t="s">
        <v>62</v>
      </c>
      <c r="AB34" s="59">
        <f t="shared" si="8"/>
        <v>0</v>
      </c>
      <c r="AC34" s="59">
        <f t="shared" si="8"/>
        <v>0</v>
      </c>
      <c r="AD34" s="59">
        <f t="shared" si="8"/>
        <v>0</v>
      </c>
      <c r="AE34" s="59">
        <f t="shared" si="8"/>
        <v>0</v>
      </c>
      <c r="AF34" s="59">
        <f t="shared" si="8"/>
        <v>0</v>
      </c>
      <c r="AG34" s="59">
        <f t="shared" si="8"/>
        <v>0</v>
      </c>
      <c r="AH34" s="59">
        <f t="shared" si="8"/>
        <v>0</v>
      </c>
      <c r="AI34" s="59">
        <f t="shared" si="8"/>
        <v>0</v>
      </c>
      <c r="AJ34" s="59">
        <f t="shared" si="8"/>
        <v>0</v>
      </c>
    </row>
    <row r="35" spans="27:36" x14ac:dyDescent="0.25">
      <c r="AA35" s="58" t="s">
        <v>63</v>
      </c>
      <c r="AB35" s="59">
        <f t="shared" si="8"/>
        <v>0</v>
      </c>
      <c r="AC35" s="59">
        <f t="shared" si="8"/>
        <v>0</v>
      </c>
      <c r="AD35" s="59">
        <f t="shared" si="8"/>
        <v>0</v>
      </c>
      <c r="AE35" s="59">
        <f t="shared" si="8"/>
        <v>0</v>
      </c>
      <c r="AF35" s="59">
        <f t="shared" si="8"/>
        <v>0</v>
      </c>
      <c r="AG35" s="59">
        <f t="shared" si="8"/>
        <v>0</v>
      </c>
      <c r="AH35" s="59">
        <f t="shared" si="8"/>
        <v>0</v>
      </c>
      <c r="AI35" s="59">
        <f t="shared" si="8"/>
        <v>0</v>
      </c>
      <c r="AJ35" s="59">
        <f t="shared" si="8"/>
        <v>0</v>
      </c>
    </row>
    <row r="36" spans="27:36" x14ac:dyDescent="0.25">
      <c r="AA36" s="58" t="s">
        <v>59</v>
      </c>
      <c r="AB36" s="59">
        <f t="shared" si="8"/>
        <v>0</v>
      </c>
      <c r="AC36" s="59">
        <f t="shared" si="8"/>
        <v>7000</v>
      </c>
      <c r="AD36" s="59">
        <f t="shared" si="8"/>
        <v>0</v>
      </c>
      <c r="AE36" s="59">
        <f t="shared" si="8"/>
        <v>0</v>
      </c>
      <c r="AF36" s="59">
        <f t="shared" si="8"/>
        <v>0</v>
      </c>
      <c r="AG36" s="59">
        <f t="shared" si="8"/>
        <v>0</v>
      </c>
      <c r="AH36" s="59">
        <f t="shared" si="8"/>
        <v>0</v>
      </c>
      <c r="AI36" s="59">
        <f t="shared" si="8"/>
        <v>0</v>
      </c>
      <c r="AJ36" s="59">
        <f t="shared" si="8"/>
        <v>0</v>
      </c>
    </row>
    <row r="37" spans="27:36" x14ac:dyDescent="0.25">
      <c r="AA37" s="58" t="s">
        <v>60</v>
      </c>
      <c r="AB37" s="59">
        <f t="shared" si="8"/>
        <v>0</v>
      </c>
      <c r="AC37" s="59">
        <f t="shared" si="8"/>
        <v>1750</v>
      </c>
      <c r="AD37" s="59">
        <f t="shared" si="8"/>
        <v>0</v>
      </c>
      <c r="AE37" s="59">
        <f t="shared" si="8"/>
        <v>0</v>
      </c>
      <c r="AF37" s="59">
        <f t="shared" si="8"/>
        <v>0</v>
      </c>
      <c r="AG37" s="59">
        <f t="shared" si="8"/>
        <v>0</v>
      </c>
      <c r="AH37" s="59">
        <f t="shared" si="8"/>
        <v>0</v>
      </c>
      <c r="AI37" s="59">
        <f t="shared" si="8"/>
        <v>0</v>
      </c>
      <c r="AJ37" s="59">
        <f t="shared" si="8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showGridLines="0" topLeftCell="G15" zoomScale="85" zoomScaleNormal="85" workbookViewId="0">
      <selection activeCell="AB30" sqref="AB30:AJ37"/>
    </sheetView>
  </sheetViews>
  <sheetFormatPr defaultRowHeight="15" outlineLevelCol="1" x14ac:dyDescent="0.25"/>
  <cols>
    <col min="1" max="1" width="6.5703125" style="1" customWidth="1"/>
    <col min="2" max="2" width="13.7109375" style="1" customWidth="1"/>
    <col min="3" max="3" width="87.5703125" style="1" customWidth="1"/>
    <col min="4" max="4" width="13.7109375" style="1" customWidth="1"/>
    <col min="5" max="5" width="14.7109375" style="1" customWidth="1"/>
    <col min="6" max="6" width="13.5703125" style="1" customWidth="1"/>
    <col min="7" max="7" width="15.42578125" style="1" bestFit="1" customWidth="1"/>
    <col min="8" max="8" width="13.28515625" style="1" bestFit="1" customWidth="1"/>
    <col min="9" max="12" width="11.7109375" style="2" hidden="1" customWidth="1" outlineLevel="1"/>
    <col min="13" max="21" width="12.7109375" style="2" hidden="1" customWidth="1" outlineLevel="1"/>
    <col min="22" max="23" width="11.7109375" style="2" hidden="1" customWidth="1" outlineLevel="1"/>
    <col min="24" max="24" width="13.28515625" style="2" hidden="1" customWidth="1" outlineLevel="1"/>
    <col min="25" max="26" width="11.7109375" style="2" hidden="1" customWidth="1" outlineLevel="1"/>
    <col min="27" max="27" width="11.7109375" style="2" customWidth="1" collapsed="1"/>
    <col min="28" max="29" width="11.7109375" style="2" customWidth="1"/>
    <col min="30" max="33" width="13.140625" style="2" customWidth="1"/>
    <col min="34" max="34" width="11.7109375" style="1" customWidth="1"/>
    <col min="35" max="35" width="14.28515625" style="2" customWidth="1"/>
    <col min="36" max="44" width="15.28515625" style="2" customWidth="1"/>
    <col min="45" max="45" width="9.140625" style="2"/>
    <col min="46" max="46" width="14.28515625" style="2" bestFit="1" customWidth="1"/>
    <col min="47" max="16384" width="9.140625" style="2"/>
  </cols>
  <sheetData>
    <row r="1" spans="1:40" ht="15.75" thickBot="1" x14ac:dyDescent="0.3"/>
    <row r="2" spans="1:40" s="7" customFormat="1" ht="15.75" thickBot="1" x14ac:dyDescent="0.3">
      <c r="A2" s="3"/>
      <c r="B2" s="3"/>
      <c r="C2" s="3"/>
      <c r="D2" s="3"/>
      <c r="E2" s="3"/>
      <c r="F2" s="3"/>
      <c r="G2" s="4"/>
      <c r="H2" s="3"/>
      <c r="I2" s="5" t="s">
        <v>14</v>
      </c>
      <c r="J2" s="5" t="s">
        <v>14</v>
      </c>
      <c r="K2" s="5" t="s">
        <v>14</v>
      </c>
      <c r="L2" s="5" t="s">
        <v>14</v>
      </c>
      <c r="M2" s="5" t="s">
        <v>14</v>
      </c>
      <c r="N2" s="5" t="s">
        <v>14</v>
      </c>
      <c r="O2" s="5" t="s">
        <v>14</v>
      </c>
      <c r="P2" s="5" t="s">
        <v>14</v>
      </c>
      <c r="Q2" s="5" t="s">
        <v>14</v>
      </c>
      <c r="R2" s="5" t="s">
        <v>14</v>
      </c>
      <c r="S2" s="5" t="s">
        <v>14</v>
      </c>
      <c r="T2" s="5" t="s">
        <v>14</v>
      </c>
      <c r="U2" s="5" t="s">
        <v>14</v>
      </c>
      <c r="V2" s="5" t="s">
        <v>14</v>
      </c>
      <c r="W2" s="3"/>
      <c r="X2" s="6"/>
      <c r="Y2" s="3"/>
      <c r="Z2" s="3"/>
      <c r="AA2" s="3"/>
      <c r="AB2" s="5" t="s">
        <v>0</v>
      </c>
      <c r="AC2" s="5" t="s">
        <v>0</v>
      </c>
      <c r="AD2" s="5" t="s">
        <v>0</v>
      </c>
      <c r="AE2" s="5" t="s">
        <v>0</v>
      </c>
      <c r="AF2" s="5" t="s">
        <v>0</v>
      </c>
      <c r="AG2" s="5" t="s">
        <v>0</v>
      </c>
      <c r="AH2" s="5" t="s">
        <v>0</v>
      </c>
      <c r="AI2" s="5" t="s">
        <v>0</v>
      </c>
      <c r="AJ2" s="5" t="s">
        <v>0</v>
      </c>
    </row>
    <row r="3" spans="1:40" s="12" customFormat="1" ht="19.5" thickBot="1" x14ac:dyDescent="0.35">
      <c r="A3" s="8"/>
      <c r="B3" s="9" t="s">
        <v>15</v>
      </c>
      <c r="C3" s="10"/>
      <c r="D3" s="10"/>
      <c r="E3" s="10"/>
      <c r="F3" s="10"/>
      <c r="G3" s="11"/>
      <c r="H3" s="8"/>
      <c r="I3" s="5">
        <v>1</v>
      </c>
      <c r="J3" s="5">
        <v>2</v>
      </c>
      <c r="K3" s="5">
        <v>3</v>
      </c>
      <c r="L3" s="5">
        <v>4</v>
      </c>
      <c r="M3" s="5">
        <v>5</v>
      </c>
      <c r="N3" s="5">
        <v>6</v>
      </c>
      <c r="O3" s="5">
        <v>7</v>
      </c>
      <c r="P3" s="5">
        <v>8</v>
      </c>
      <c r="Q3" s="5">
        <v>9</v>
      </c>
      <c r="R3" s="5">
        <v>10</v>
      </c>
      <c r="S3" s="5">
        <v>11</v>
      </c>
      <c r="T3" s="5">
        <v>12</v>
      </c>
      <c r="U3" s="5">
        <v>13</v>
      </c>
      <c r="V3" s="5">
        <v>14</v>
      </c>
      <c r="W3" s="8"/>
      <c r="X3" s="6"/>
      <c r="Y3" s="8"/>
      <c r="Z3" s="8"/>
      <c r="AA3" s="8"/>
      <c r="AB3" s="5">
        <v>1</v>
      </c>
      <c r="AC3" s="5">
        <v>2</v>
      </c>
      <c r="AD3" s="5">
        <v>3</v>
      </c>
      <c r="AE3" s="5">
        <v>4</v>
      </c>
      <c r="AF3" s="5">
        <v>5</v>
      </c>
      <c r="AG3" s="5">
        <v>6</v>
      </c>
      <c r="AH3" s="5">
        <v>7</v>
      </c>
      <c r="AI3" s="5">
        <v>8</v>
      </c>
      <c r="AJ3" s="5">
        <v>9</v>
      </c>
    </row>
    <row r="4" spans="1:40" s="12" customFormat="1" ht="19.5" thickBot="1" x14ac:dyDescent="0.35">
      <c r="A4" s="8"/>
      <c r="B4" s="9" t="s">
        <v>16</v>
      </c>
      <c r="C4" s="10"/>
      <c r="D4" s="10"/>
      <c r="E4" s="10"/>
      <c r="F4" s="10"/>
      <c r="G4" s="11"/>
      <c r="H4" s="8"/>
      <c r="I4" s="13" t="e">
        <f ca="1">INDIRECT("'restauração ("&amp;I$3&amp;")'!$C2")</f>
        <v>#REF!</v>
      </c>
      <c r="J4" s="13" t="e">
        <f t="shared" ref="J4:V4" ca="1" si="0">INDIRECT("'restauração ("&amp;J$3&amp;")'!$C2")</f>
        <v>#REF!</v>
      </c>
      <c r="K4" s="13" t="e">
        <f t="shared" ca="1" si="0"/>
        <v>#REF!</v>
      </c>
      <c r="L4" s="13" t="e">
        <f t="shared" ca="1" si="0"/>
        <v>#REF!</v>
      </c>
      <c r="M4" s="13" t="e">
        <f t="shared" ca="1" si="0"/>
        <v>#REF!</v>
      </c>
      <c r="N4" s="13" t="e">
        <f t="shared" ca="1" si="0"/>
        <v>#REF!</v>
      </c>
      <c r="O4" s="13" t="e">
        <f t="shared" ca="1" si="0"/>
        <v>#REF!</v>
      </c>
      <c r="P4" s="13" t="e">
        <f t="shared" ca="1" si="0"/>
        <v>#REF!</v>
      </c>
      <c r="Q4" s="13" t="e">
        <f t="shared" ca="1" si="0"/>
        <v>#REF!</v>
      </c>
      <c r="R4" s="13" t="e">
        <f t="shared" ca="1" si="0"/>
        <v>#REF!</v>
      </c>
      <c r="S4" s="13" t="e">
        <f t="shared" ca="1" si="0"/>
        <v>#REF!</v>
      </c>
      <c r="T4" s="13" t="e">
        <f t="shared" ca="1" si="0"/>
        <v>#REF!</v>
      </c>
      <c r="U4" s="13" t="e">
        <f t="shared" ca="1" si="0"/>
        <v>#REF!</v>
      </c>
      <c r="V4" s="13" t="e">
        <f t="shared" ca="1" si="0"/>
        <v>#REF!</v>
      </c>
      <c r="W4" s="8"/>
      <c r="X4" s="6"/>
      <c r="Y4" s="8"/>
      <c r="Z4" s="8"/>
      <c r="AA4" s="8"/>
      <c r="AB4" s="49" t="s">
        <v>47</v>
      </c>
      <c r="AC4" s="49" t="s">
        <v>48</v>
      </c>
      <c r="AD4" s="49" t="s">
        <v>49</v>
      </c>
      <c r="AE4" s="49" t="s">
        <v>50</v>
      </c>
      <c r="AF4" s="49" t="s">
        <v>51</v>
      </c>
      <c r="AG4" s="49" t="s">
        <v>52</v>
      </c>
      <c r="AH4" s="49" t="s">
        <v>53</v>
      </c>
      <c r="AI4" s="49" t="s">
        <v>54</v>
      </c>
      <c r="AJ4" s="49" t="s">
        <v>55</v>
      </c>
    </row>
    <row r="5" spans="1:40" x14ac:dyDescent="0.25">
      <c r="B5" s="14" t="s">
        <v>17</v>
      </c>
      <c r="C5" s="15" t="s">
        <v>18</v>
      </c>
      <c r="D5" s="15" t="s">
        <v>19</v>
      </c>
      <c r="E5" s="15" t="s">
        <v>20</v>
      </c>
      <c r="F5" s="15" t="s">
        <v>21</v>
      </c>
      <c r="G5" s="16" t="s">
        <v>22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"/>
      <c r="X5" s="6" t="s">
        <v>23</v>
      </c>
      <c r="Y5" s="18"/>
      <c r="Z5" s="18" t="s">
        <v>24</v>
      </c>
      <c r="AA5" s="1"/>
      <c r="AB5" s="17"/>
      <c r="AC5" s="17"/>
      <c r="AD5" s="17"/>
      <c r="AE5" s="17"/>
      <c r="AF5" s="17"/>
      <c r="AG5" s="17"/>
      <c r="AH5" s="17"/>
      <c r="AI5" s="17"/>
      <c r="AJ5" s="17"/>
      <c r="AL5" s="6" t="s">
        <v>25</v>
      </c>
      <c r="AM5" s="19"/>
      <c r="AN5" s="19" t="s">
        <v>24</v>
      </c>
    </row>
    <row r="6" spans="1:40" ht="8.25" customHeight="1" x14ac:dyDescent="0.25">
      <c r="B6" s="20"/>
      <c r="C6" s="21"/>
      <c r="D6" s="21"/>
      <c r="E6" s="22"/>
      <c r="F6" s="23"/>
      <c r="G6" s="24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1"/>
      <c r="Y6" s="1"/>
      <c r="Z6" s="1"/>
      <c r="AA6" s="1"/>
      <c r="AB6" s="25"/>
      <c r="AC6" s="25"/>
      <c r="AD6" s="25"/>
      <c r="AE6" s="25"/>
      <c r="AF6" s="25"/>
      <c r="AG6" s="25"/>
      <c r="AH6" s="25"/>
      <c r="AI6" s="25"/>
      <c r="AJ6" s="25"/>
    </row>
    <row r="7" spans="1:40" ht="15" customHeight="1" x14ac:dyDescent="0.25">
      <c r="B7" s="26">
        <v>1</v>
      </c>
      <c r="C7" s="27" t="s">
        <v>26</v>
      </c>
      <c r="D7" s="28" t="s">
        <v>27</v>
      </c>
      <c r="E7" s="29"/>
      <c r="F7" s="30"/>
      <c r="G7" s="31"/>
      <c r="I7" s="32">
        <v>384.99996500000003</v>
      </c>
      <c r="J7" s="32">
        <v>4158.0000000000009</v>
      </c>
      <c r="K7" s="32">
        <v>6552</v>
      </c>
      <c r="L7" s="32">
        <v>22837.500000000004</v>
      </c>
      <c r="M7" s="32">
        <v>201.60000000000008</v>
      </c>
      <c r="N7" s="32">
        <v>12655.649999999985</v>
      </c>
      <c r="O7" s="32">
        <v>140</v>
      </c>
      <c r="P7" s="32">
        <v>140</v>
      </c>
      <c r="Q7" s="32">
        <v>270.20000000000016</v>
      </c>
      <c r="R7" s="32">
        <v>856.8000000000003</v>
      </c>
      <c r="S7" s="32">
        <v>852.59999999999923</v>
      </c>
      <c r="T7" s="32">
        <v>44.100000000000094</v>
      </c>
      <c r="U7" s="32">
        <v>405.29999999999973</v>
      </c>
      <c r="V7" s="32">
        <v>10133.200000000023</v>
      </c>
      <c r="W7" s="1"/>
      <c r="X7" s="33">
        <f t="shared" ref="X7:X24" si="1">SUM(I7:V7)</f>
        <v>59631.949965000007</v>
      </c>
      <c r="Y7" s="18"/>
      <c r="Z7" s="34">
        <f t="shared" ref="Z7:Z24" si="2">E7-X7</f>
        <v>-59631.949965000007</v>
      </c>
      <c r="AA7" s="1"/>
      <c r="AB7" s="35">
        <v>4542.9999650000009</v>
      </c>
      <c r="AC7" s="35">
        <v>6552</v>
      </c>
      <c r="AD7" s="35">
        <v>23039.100000000002</v>
      </c>
      <c r="AE7" s="35">
        <v>12655.649999999985</v>
      </c>
      <c r="AF7" s="35">
        <v>550.20000000000016</v>
      </c>
      <c r="AG7" s="35">
        <v>1709.3999999999996</v>
      </c>
      <c r="AH7" s="35">
        <v>44.100000000000094</v>
      </c>
      <c r="AI7" s="35">
        <v>405.29999999999973</v>
      </c>
      <c r="AJ7" s="35">
        <v>10133.200000000023</v>
      </c>
      <c r="AL7" s="33">
        <f t="shared" ref="AL7:AL14" si="3">SUM(AB7:AJ7)</f>
        <v>59631.949965000007</v>
      </c>
      <c r="AM7" s="19"/>
      <c r="AN7" s="33">
        <f t="shared" ref="AN7:AN24" si="4">AL7-X7</f>
        <v>0</v>
      </c>
    </row>
    <row r="8" spans="1:40" x14ac:dyDescent="0.25">
      <c r="B8" s="36" t="s">
        <v>28</v>
      </c>
      <c r="C8" s="37" t="s">
        <v>29</v>
      </c>
      <c r="D8" s="37" t="s">
        <v>30</v>
      </c>
      <c r="E8" s="38"/>
      <c r="F8" s="30"/>
      <c r="G8" s="31"/>
      <c r="H8" s="40"/>
      <c r="I8" s="32">
        <v>11.549998950000001</v>
      </c>
      <c r="J8" s="32">
        <v>124.74000000000002</v>
      </c>
      <c r="K8" s="32">
        <v>196.56</v>
      </c>
      <c r="L8" s="32">
        <v>685.12500000000011</v>
      </c>
      <c r="M8" s="32">
        <v>6.0480000000000018</v>
      </c>
      <c r="N8" s="32">
        <v>379.66949999999952</v>
      </c>
      <c r="O8" s="32">
        <v>4.2</v>
      </c>
      <c r="P8" s="32">
        <v>4.2</v>
      </c>
      <c r="Q8" s="32">
        <v>8.1060000000000052</v>
      </c>
      <c r="R8" s="32">
        <v>25.704000000000008</v>
      </c>
      <c r="S8" s="32">
        <v>25.577999999999975</v>
      </c>
      <c r="T8" s="32">
        <v>1.3230000000000028</v>
      </c>
      <c r="U8" s="32">
        <v>12.158999999999992</v>
      </c>
      <c r="V8" s="32">
        <v>303.99600000000066</v>
      </c>
      <c r="W8" s="1"/>
      <c r="X8" s="39">
        <f t="shared" si="1"/>
        <v>1788.9584989500004</v>
      </c>
      <c r="Y8" s="1"/>
      <c r="Z8" s="40">
        <f t="shared" si="2"/>
        <v>-1788.9584989500004</v>
      </c>
      <c r="AA8" s="58" t="s">
        <v>56</v>
      </c>
      <c r="AB8" s="35">
        <v>136.28999895000001</v>
      </c>
      <c r="AC8" s="35">
        <v>196.56</v>
      </c>
      <c r="AD8" s="35">
        <v>691.17300000000012</v>
      </c>
      <c r="AE8" s="35">
        <v>379.66949999999952</v>
      </c>
      <c r="AF8" s="35">
        <v>16.506000000000007</v>
      </c>
      <c r="AG8" s="35">
        <v>51.281999999999982</v>
      </c>
      <c r="AH8" s="35">
        <v>1.3230000000000028</v>
      </c>
      <c r="AI8" s="35">
        <v>12.158999999999992</v>
      </c>
      <c r="AJ8" s="35">
        <v>303.99600000000066</v>
      </c>
      <c r="AL8" s="33">
        <f t="shared" si="3"/>
        <v>1788.9584989500004</v>
      </c>
      <c r="AN8" s="33">
        <f t="shared" si="4"/>
        <v>0</v>
      </c>
    </row>
    <row r="9" spans="1:40" x14ac:dyDescent="0.25">
      <c r="B9" s="36" t="s">
        <v>31</v>
      </c>
      <c r="C9" s="37" t="s">
        <v>32</v>
      </c>
      <c r="D9" s="37" t="s">
        <v>27</v>
      </c>
      <c r="E9" s="38"/>
      <c r="F9" s="30"/>
      <c r="G9" s="31"/>
      <c r="I9" s="32">
        <v>384.99996500000003</v>
      </c>
      <c r="J9" s="32">
        <v>4158.0000000000009</v>
      </c>
      <c r="K9" s="32">
        <v>6552</v>
      </c>
      <c r="L9" s="32">
        <v>22837.500000000004</v>
      </c>
      <c r="M9" s="32">
        <v>201.60000000000008</v>
      </c>
      <c r="N9" s="32">
        <v>12655.649999999985</v>
      </c>
      <c r="O9" s="32">
        <v>140</v>
      </c>
      <c r="P9" s="32">
        <v>140</v>
      </c>
      <c r="Q9" s="32">
        <v>270.20000000000016</v>
      </c>
      <c r="R9" s="32">
        <v>856.8000000000003</v>
      </c>
      <c r="S9" s="32">
        <v>852.59999999999923</v>
      </c>
      <c r="T9" s="32">
        <v>44.100000000000094</v>
      </c>
      <c r="U9" s="32">
        <v>405.29999999999973</v>
      </c>
      <c r="V9" s="32">
        <v>10133.200000000023</v>
      </c>
      <c r="W9" s="1"/>
      <c r="X9" s="39">
        <f t="shared" si="1"/>
        <v>59631.949965000007</v>
      </c>
      <c r="Y9" s="1"/>
      <c r="Z9" s="40">
        <f t="shared" si="2"/>
        <v>-59631.949965000007</v>
      </c>
      <c r="AA9" s="58" t="s">
        <v>57</v>
      </c>
      <c r="AB9" s="35">
        <v>4542.9999650000009</v>
      </c>
      <c r="AC9" s="35">
        <v>6552</v>
      </c>
      <c r="AD9" s="35">
        <v>23039.100000000002</v>
      </c>
      <c r="AE9" s="35">
        <v>12655.649999999985</v>
      </c>
      <c r="AF9" s="35">
        <v>550.20000000000016</v>
      </c>
      <c r="AG9" s="35">
        <v>1709.3999999999996</v>
      </c>
      <c r="AH9" s="35">
        <v>44.100000000000094</v>
      </c>
      <c r="AI9" s="35">
        <v>405.29999999999973</v>
      </c>
      <c r="AJ9" s="35">
        <v>10133.200000000023</v>
      </c>
      <c r="AL9" s="33">
        <f t="shared" si="3"/>
        <v>59631.949965000007</v>
      </c>
      <c r="AN9" s="33">
        <f t="shared" si="4"/>
        <v>0</v>
      </c>
    </row>
    <row r="10" spans="1:40" x14ac:dyDescent="0.25">
      <c r="B10" s="36" t="s">
        <v>33</v>
      </c>
      <c r="C10" s="37" t="s">
        <v>34</v>
      </c>
      <c r="D10" s="37" t="s">
        <v>30</v>
      </c>
      <c r="E10" s="38"/>
      <c r="F10" s="30"/>
      <c r="G10" s="31"/>
      <c r="I10" s="32">
        <v>11.549998950000001</v>
      </c>
      <c r="J10" s="32">
        <v>124.74000000000002</v>
      </c>
      <c r="K10" s="32">
        <v>196.56</v>
      </c>
      <c r="L10" s="32">
        <v>685.12500000000011</v>
      </c>
      <c r="M10" s="32">
        <v>6.0480000000000018</v>
      </c>
      <c r="N10" s="32">
        <v>379.66949999999952</v>
      </c>
      <c r="O10" s="32">
        <v>4.2</v>
      </c>
      <c r="P10" s="32">
        <v>4.2</v>
      </c>
      <c r="Q10" s="32">
        <v>8.1060000000000052</v>
      </c>
      <c r="R10" s="32">
        <v>25.704000000000008</v>
      </c>
      <c r="S10" s="32">
        <v>25.577999999999975</v>
      </c>
      <c r="T10" s="32">
        <v>1.3230000000000028</v>
      </c>
      <c r="U10" s="32">
        <v>12.158999999999992</v>
      </c>
      <c r="V10" s="32">
        <v>303.99600000000066</v>
      </c>
      <c r="W10" s="1"/>
      <c r="X10" s="39">
        <f t="shared" si="1"/>
        <v>1788.9584989500004</v>
      </c>
      <c r="Y10" s="1"/>
      <c r="Z10" s="40">
        <f t="shared" si="2"/>
        <v>-1788.9584989500004</v>
      </c>
      <c r="AA10" s="58" t="s">
        <v>58</v>
      </c>
      <c r="AB10" s="35">
        <v>136.28999895000001</v>
      </c>
      <c r="AC10" s="35">
        <v>196.56</v>
      </c>
      <c r="AD10" s="35">
        <v>691.17300000000012</v>
      </c>
      <c r="AE10" s="35">
        <v>379.66949999999952</v>
      </c>
      <c r="AF10" s="35">
        <v>16.506000000000007</v>
      </c>
      <c r="AG10" s="35">
        <v>51.281999999999982</v>
      </c>
      <c r="AH10" s="35">
        <v>1.3230000000000028</v>
      </c>
      <c r="AI10" s="35">
        <v>12.158999999999992</v>
      </c>
      <c r="AJ10" s="35">
        <v>303.99600000000066</v>
      </c>
      <c r="AL10" s="33">
        <f t="shared" si="3"/>
        <v>1788.9584989500004</v>
      </c>
      <c r="AN10" s="33">
        <f t="shared" si="4"/>
        <v>0</v>
      </c>
    </row>
    <row r="11" spans="1:40" ht="8.25" customHeight="1" x14ac:dyDescent="0.25">
      <c r="B11" s="36"/>
      <c r="C11" s="37"/>
      <c r="D11" s="37"/>
      <c r="E11" s="38"/>
      <c r="F11" s="30"/>
      <c r="G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1"/>
      <c r="X11" s="39">
        <f t="shared" si="1"/>
        <v>0</v>
      </c>
      <c r="Y11" s="1"/>
      <c r="Z11" s="40">
        <f t="shared" si="2"/>
        <v>0</v>
      </c>
      <c r="AA11" s="58"/>
      <c r="AB11" s="32"/>
      <c r="AC11" s="32"/>
      <c r="AD11" s="32"/>
      <c r="AE11" s="32"/>
      <c r="AF11" s="32"/>
      <c r="AG11" s="32"/>
      <c r="AH11" s="32"/>
      <c r="AI11" s="32"/>
      <c r="AJ11" s="32"/>
      <c r="AL11" s="33">
        <f t="shared" si="3"/>
        <v>0</v>
      </c>
      <c r="AN11" s="33">
        <f t="shared" si="4"/>
        <v>0</v>
      </c>
    </row>
    <row r="12" spans="1:40" ht="15" customHeight="1" x14ac:dyDescent="0.25">
      <c r="B12" s="26">
        <v>2</v>
      </c>
      <c r="C12" s="27" t="s">
        <v>35</v>
      </c>
      <c r="D12" s="28" t="s">
        <v>27</v>
      </c>
      <c r="E12" s="29"/>
      <c r="F12" s="30"/>
      <c r="G12" s="31"/>
      <c r="I12" s="32">
        <v>0</v>
      </c>
      <c r="J12" s="32">
        <v>0</v>
      </c>
      <c r="K12" s="32">
        <v>7000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1"/>
      <c r="X12" s="33">
        <f t="shared" si="1"/>
        <v>7000</v>
      </c>
      <c r="Y12" s="18"/>
      <c r="Z12" s="34">
        <f t="shared" si="2"/>
        <v>-7000</v>
      </c>
      <c r="AA12" s="58"/>
      <c r="AB12" s="35">
        <v>0</v>
      </c>
      <c r="AC12" s="35">
        <v>7000</v>
      </c>
      <c r="AD12" s="35">
        <v>0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L12" s="33">
        <f t="shared" si="3"/>
        <v>7000</v>
      </c>
      <c r="AM12" s="19"/>
      <c r="AN12" s="33">
        <f t="shared" si="4"/>
        <v>0</v>
      </c>
    </row>
    <row r="13" spans="1:40" x14ac:dyDescent="0.25">
      <c r="B13" s="36" t="s">
        <v>31</v>
      </c>
      <c r="C13" s="37" t="s">
        <v>36</v>
      </c>
      <c r="D13" s="37" t="s">
        <v>27</v>
      </c>
      <c r="E13" s="41"/>
      <c r="F13" s="30"/>
      <c r="G13" s="31"/>
      <c r="H13" s="40"/>
      <c r="I13" s="32">
        <v>0</v>
      </c>
      <c r="J13" s="32">
        <v>0</v>
      </c>
      <c r="K13" s="32">
        <v>7000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1"/>
      <c r="X13" s="39">
        <f t="shared" si="1"/>
        <v>7000</v>
      </c>
      <c r="Y13" s="1"/>
      <c r="Z13" s="40">
        <f t="shared" si="2"/>
        <v>-7000</v>
      </c>
      <c r="AA13" s="58" t="s">
        <v>59</v>
      </c>
      <c r="AB13" s="35">
        <v>0</v>
      </c>
      <c r="AC13" s="35">
        <v>7000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L13" s="33">
        <f t="shared" si="3"/>
        <v>7000</v>
      </c>
      <c r="AN13" s="33">
        <f t="shared" si="4"/>
        <v>0</v>
      </c>
    </row>
    <row r="14" spans="1:40" x14ac:dyDescent="0.25">
      <c r="B14" s="36" t="s">
        <v>37</v>
      </c>
      <c r="C14" s="37" t="s">
        <v>38</v>
      </c>
      <c r="D14" s="37" t="s">
        <v>30</v>
      </c>
      <c r="E14" s="41"/>
      <c r="F14" s="30"/>
      <c r="G14" s="31"/>
      <c r="I14" s="32">
        <v>0</v>
      </c>
      <c r="J14" s="32">
        <v>0</v>
      </c>
      <c r="K14" s="32">
        <v>1750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1"/>
      <c r="X14" s="39">
        <f t="shared" si="1"/>
        <v>1750</v>
      </c>
      <c r="Y14" s="1"/>
      <c r="Z14" s="40">
        <f t="shared" si="2"/>
        <v>-1750</v>
      </c>
      <c r="AA14" s="58" t="s">
        <v>60</v>
      </c>
      <c r="AB14" s="35">
        <v>0</v>
      </c>
      <c r="AC14" s="35">
        <v>1750</v>
      </c>
      <c r="AD14" s="35">
        <v>0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L14" s="33">
        <f t="shared" si="3"/>
        <v>1750</v>
      </c>
      <c r="AN14" s="33">
        <f t="shared" si="4"/>
        <v>0</v>
      </c>
    </row>
    <row r="15" spans="1:40" ht="8.25" customHeight="1" x14ac:dyDescent="0.25">
      <c r="B15" s="36"/>
      <c r="C15" s="37"/>
      <c r="D15" s="37"/>
      <c r="E15" s="38"/>
      <c r="F15" s="30"/>
      <c r="G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1"/>
      <c r="X15" s="39">
        <f t="shared" si="1"/>
        <v>0</v>
      </c>
      <c r="Y15" s="1"/>
      <c r="Z15" s="40">
        <f t="shared" si="2"/>
        <v>0</v>
      </c>
      <c r="AA15" s="58"/>
      <c r="AB15" s="32"/>
      <c r="AC15" s="32"/>
      <c r="AD15" s="32"/>
      <c r="AE15" s="32"/>
      <c r="AF15" s="32"/>
      <c r="AG15" s="32"/>
      <c r="AH15" s="32"/>
      <c r="AI15" s="32"/>
      <c r="AJ15" s="32"/>
      <c r="AL15" s="39"/>
      <c r="AN15" s="33">
        <f t="shared" si="4"/>
        <v>0</v>
      </c>
    </row>
    <row r="16" spans="1:40" ht="15" customHeight="1" x14ac:dyDescent="0.25">
      <c r="B16" s="26">
        <v>3</v>
      </c>
      <c r="C16" s="27" t="s">
        <v>39</v>
      </c>
      <c r="D16" s="28" t="s">
        <v>27</v>
      </c>
      <c r="E16" s="29"/>
      <c r="F16" s="30"/>
      <c r="G16" s="31"/>
      <c r="I16" s="32">
        <v>0</v>
      </c>
      <c r="J16" s="32">
        <v>0</v>
      </c>
      <c r="K16" s="32">
        <v>0</v>
      </c>
      <c r="L16" s="32">
        <v>101500</v>
      </c>
      <c r="M16" s="32">
        <v>0</v>
      </c>
      <c r="N16" s="32">
        <v>35699.999999999964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53900.000000000124</v>
      </c>
      <c r="W16" s="1"/>
      <c r="X16" s="33">
        <f t="shared" si="1"/>
        <v>191100.00000000009</v>
      </c>
      <c r="Y16" s="18"/>
      <c r="Z16" s="34">
        <f t="shared" si="2"/>
        <v>-191100.00000000009</v>
      </c>
      <c r="AA16" s="58"/>
      <c r="AB16" s="35">
        <v>0</v>
      </c>
      <c r="AC16" s="35">
        <v>0</v>
      </c>
      <c r="AD16" s="35">
        <v>101500</v>
      </c>
      <c r="AE16" s="35">
        <v>35699.999999999964</v>
      </c>
      <c r="AF16" s="35">
        <v>0</v>
      </c>
      <c r="AG16" s="35">
        <v>0</v>
      </c>
      <c r="AH16" s="35">
        <v>0</v>
      </c>
      <c r="AI16" s="35">
        <v>0</v>
      </c>
      <c r="AJ16" s="35">
        <v>53900.000000000124</v>
      </c>
      <c r="AL16" s="33">
        <f>SUM(AB16:AJ16)</f>
        <v>191100.00000000009</v>
      </c>
      <c r="AM16" s="19"/>
      <c r="AN16" s="33">
        <f t="shared" si="4"/>
        <v>0</v>
      </c>
    </row>
    <row r="17" spans="2:40" x14ac:dyDescent="0.25">
      <c r="B17" s="36" t="s">
        <v>41</v>
      </c>
      <c r="C17" s="37" t="s">
        <v>42</v>
      </c>
      <c r="D17" s="37" t="s">
        <v>27</v>
      </c>
      <c r="E17" s="41"/>
      <c r="F17" s="30"/>
      <c r="G17" s="31"/>
      <c r="H17" s="40"/>
      <c r="I17" s="32">
        <v>0</v>
      </c>
      <c r="J17" s="32">
        <v>0</v>
      </c>
      <c r="K17" s="32">
        <v>0</v>
      </c>
      <c r="L17" s="32">
        <v>101500</v>
      </c>
      <c r="M17" s="32">
        <v>0</v>
      </c>
      <c r="N17" s="32">
        <v>35699.999999999964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53900.000000000124</v>
      </c>
      <c r="W17" s="1"/>
      <c r="X17" s="39">
        <f t="shared" si="1"/>
        <v>191100.00000000009</v>
      </c>
      <c r="Y17" s="1"/>
      <c r="Z17" s="40">
        <f t="shared" si="2"/>
        <v>-191100.00000000009</v>
      </c>
      <c r="AA17" s="58" t="s">
        <v>61</v>
      </c>
      <c r="AB17" s="35">
        <v>0</v>
      </c>
      <c r="AC17" s="35">
        <v>0</v>
      </c>
      <c r="AD17" s="35">
        <v>101500</v>
      </c>
      <c r="AE17" s="35">
        <v>35699.999999999964</v>
      </c>
      <c r="AF17" s="35">
        <v>0</v>
      </c>
      <c r="AG17" s="35">
        <v>0</v>
      </c>
      <c r="AH17" s="35">
        <v>0</v>
      </c>
      <c r="AI17" s="35">
        <v>0</v>
      </c>
      <c r="AJ17" s="35">
        <v>53900.000000000124</v>
      </c>
      <c r="AL17" s="33">
        <f>SUM(AB17:AJ17)</f>
        <v>191100.00000000009</v>
      </c>
      <c r="AN17" s="33">
        <f t="shared" si="4"/>
        <v>0</v>
      </c>
    </row>
    <row r="18" spans="2:40" ht="8.25" customHeight="1" x14ac:dyDescent="0.25">
      <c r="B18" s="36"/>
      <c r="C18" s="37"/>
      <c r="D18" s="37"/>
      <c r="E18" s="38"/>
      <c r="F18" s="30"/>
      <c r="G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1"/>
      <c r="X18" s="39">
        <f t="shared" si="1"/>
        <v>0</v>
      </c>
      <c r="Y18" s="1"/>
      <c r="Z18" s="40">
        <f t="shared" si="2"/>
        <v>0</v>
      </c>
      <c r="AA18" s="58"/>
      <c r="AB18" s="32"/>
      <c r="AC18" s="32"/>
      <c r="AD18" s="32"/>
      <c r="AE18" s="32"/>
      <c r="AF18" s="32"/>
      <c r="AG18" s="32"/>
      <c r="AH18" s="32"/>
      <c r="AI18" s="32"/>
      <c r="AJ18" s="32"/>
      <c r="AL18" s="39"/>
      <c r="AN18" s="33">
        <f t="shared" si="4"/>
        <v>0</v>
      </c>
    </row>
    <row r="19" spans="2:40" x14ac:dyDescent="0.25">
      <c r="B19" s="36" t="s">
        <v>33</v>
      </c>
      <c r="C19" s="37" t="s">
        <v>34</v>
      </c>
      <c r="D19" s="37" t="s">
        <v>30</v>
      </c>
      <c r="E19" s="41"/>
      <c r="F19" s="30"/>
      <c r="G19" s="31"/>
      <c r="H19" s="40"/>
      <c r="I19" s="32">
        <v>3849.9996500000007</v>
      </c>
      <c r="J19" s="32">
        <v>4620</v>
      </c>
      <c r="K19" s="32">
        <v>10080</v>
      </c>
      <c r="L19" s="32">
        <v>0</v>
      </c>
      <c r="M19" s="32">
        <v>3024.0000000000014</v>
      </c>
      <c r="N19" s="32">
        <v>0</v>
      </c>
      <c r="O19" s="32">
        <v>5600</v>
      </c>
      <c r="P19" s="32">
        <v>4200</v>
      </c>
      <c r="Q19" s="32">
        <v>5404.0000000000036</v>
      </c>
      <c r="R19" s="32">
        <v>4284.0000000000018</v>
      </c>
      <c r="S19" s="32">
        <v>4262.9999999999964</v>
      </c>
      <c r="T19" s="32">
        <v>4410.0000000000073</v>
      </c>
      <c r="U19" s="32">
        <v>4052.9999999999964</v>
      </c>
      <c r="V19" s="32">
        <v>0</v>
      </c>
      <c r="W19" s="1"/>
      <c r="X19" s="39">
        <f t="shared" si="1"/>
        <v>53787.999649999998</v>
      </c>
      <c r="Y19" s="1"/>
      <c r="Z19" s="40">
        <f t="shared" si="2"/>
        <v>-53787.999649999998</v>
      </c>
      <c r="AA19" s="58" t="s">
        <v>58</v>
      </c>
      <c r="AB19" s="35">
        <v>8469.9996500000016</v>
      </c>
      <c r="AC19" s="35">
        <v>10080</v>
      </c>
      <c r="AD19" s="35">
        <v>3024.0000000000014</v>
      </c>
      <c r="AE19" s="35">
        <v>0</v>
      </c>
      <c r="AF19" s="35">
        <v>15204.000000000004</v>
      </c>
      <c r="AG19" s="35">
        <v>8546.9999999999982</v>
      </c>
      <c r="AH19" s="35">
        <v>4410.0000000000073</v>
      </c>
      <c r="AI19" s="35">
        <v>4052.9999999999964</v>
      </c>
      <c r="AJ19" s="35">
        <v>0</v>
      </c>
      <c r="AL19" s="33">
        <f>SUM(AB19:AJ19)</f>
        <v>53787.999650000012</v>
      </c>
      <c r="AN19" s="33">
        <f t="shared" si="4"/>
        <v>0</v>
      </c>
    </row>
    <row r="20" spans="2:40" x14ac:dyDescent="0.25">
      <c r="B20" s="36" t="s">
        <v>31</v>
      </c>
      <c r="C20" s="37" t="s">
        <v>32</v>
      </c>
      <c r="D20" s="37" t="s">
        <v>27</v>
      </c>
      <c r="E20" s="38"/>
      <c r="F20" s="30"/>
      <c r="G20" s="31"/>
      <c r="I20" s="32">
        <v>76999.993000000017</v>
      </c>
      <c r="J20" s="32">
        <v>77000</v>
      </c>
      <c r="K20" s="32">
        <v>126000</v>
      </c>
      <c r="L20" s="32">
        <v>0</v>
      </c>
      <c r="M20" s="32">
        <v>100800.00000000004</v>
      </c>
      <c r="N20" s="32">
        <v>0</v>
      </c>
      <c r="O20" s="32">
        <v>140000</v>
      </c>
      <c r="P20" s="32">
        <v>140000</v>
      </c>
      <c r="Q20" s="32">
        <v>135100.00000000009</v>
      </c>
      <c r="R20" s="32">
        <v>142800.00000000006</v>
      </c>
      <c r="S20" s="32">
        <v>142099.99999999988</v>
      </c>
      <c r="T20" s="32">
        <v>44100.000000000073</v>
      </c>
      <c r="U20" s="32">
        <v>135099.99999999988</v>
      </c>
      <c r="V20" s="32">
        <v>0</v>
      </c>
      <c r="W20" s="1"/>
      <c r="X20" s="39">
        <f t="shared" si="1"/>
        <v>1259999.9930000002</v>
      </c>
      <c r="Y20" s="1"/>
      <c r="Z20" s="40">
        <f t="shared" si="2"/>
        <v>-1259999.9930000002</v>
      </c>
      <c r="AA20" s="58" t="s">
        <v>57</v>
      </c>
      <c r="AB20" s="35">
        <v>153999.99300000002</v>
      </c>
      <c r="AC20" s="35">
        <v>126000</v>
      </c>
      <c r="AD20" s="35">
        <v>100800.00000000004</v>
      </c>
      <c r="AE20" s="35">
        <v>0</v>
      </c>
      <c r="AF20" s="35">
        <v>415100.00000000012</v>
      </c>
      <c r="AG20" s="35">
        <v>284899.99999999994</v>
      </c>
      <c r="AH20" s="35">
        <v>44100.000000000073</v>
      </c>
      <c r="AI20" s="35">
        <v>135099.99999999988</v>
      </c>
      <c r="AJ20" s="35">
        <v>0</v>
      </c>
      <c r="AL20" s="33">
        <f>SUM(AB20:AJ20)</f>
        <v>1259999.9930000002</v>
      </c>
      <c r="AN20" s="33">
        <f t="shared" si="4"/>
        <v>0</v>
      </c>
    </row>
    <row r="21" spans="2:40" ht="8.25" customHeight="1" x14ac:dyDescent="0.25">
      <c r="B21" s="36"/>
      <c r="C21" s="37"/>
      <c r="D21" s="37"/>
      <c r="E21" s="38"/>
      <c r="F21" s="30"/>
      <c r="G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1"/>
      <c r="X21" s="39">
        <f t="shared" si="1"/>
        <v>0</v>
      </c>
      <c r="Y21" s="1"/>
      <c r="Z21" s="40">
        <f t="shared" si="2"/>
        <v>0</v>
      </c>
      <c r="AA21" s="58"/>
      <c r="AB21" s="32"/>
      <c r="AC21" s="32"/>
      <c r="AD21" s="32"/>
      <c r="AE21" s="32"/>
      <c r="AF21" s="32"/>
      <c r="AG21" s="32"/>
      <c r="AH21" s="32"/>
      <c r="AI21" s="32"/>
      <c r="AJ21" s="32"/>
      <c r="AL21" s="39"/>
      <c r="AN21" s="33">
        <f t="shared" si="4"/>
        <v>0</v>
      </c>
    </row>
    <row r="22" spans="2:40" x14ac:dyDescent="0.25">
      <c r="B22" s="36" t="s">
        <v>43</v>
      </c>
      <c r="C22" s="37" t="s">
        <v>44</v>
      </c>
      <c r="D22" s="37" t="s">
        <v>30</v>
      </c>
      <c r="E22" s="41"/>
      <c r="F22" s="30"/>
      <c r="G22" s="31"/>
      <c r="H22" s="40"/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1"/>
      <c r="X22" s="39">
        <f t="shared" si="1"/>
        <v>0</v>
      </c>
      <c r="Y22" s="1"/>
      <c r="Z22" s="40">
        <f t="shared" si="2"/>
        <v>0</v>
      </c>
      <c r="AA22" s="58" t="s">
        <v>62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L22" s="33">
        <f>SUM(AB22:AJ22)</f>
        <v>0</v>
      </c>
      <c r="AN22" s="33">
        <f t="shared" si="4"/>
        <v>0</v>
      </c>
    </row>
    <row r="23" spans="2:40" x14ac:dyDescent="0.25">
      <c r="B23" s="36" t="s">
        <v>45</v>
      </c>
      <c r="C23" s="37" t="s">
        <v>46</v>
      </c>
      <c r="D23" s="37" t="s">
        <v>27</v>
      </c>
      <c r="E23" s="41"/>
      <c r="F23" s="30"/>
      <c r="G23" s="31"/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1"/>
      <c r="X23" s="39">
        <f t="shared" si="1"/>
        <v>0</v>
      </c>
      <c r="Y23" s="1"/>
      <c r="Z23" s="40">
        <f t="shared" si="2"/>
        <v>0</v>
      </c>
      <c r="AA23" s="58" t="s">
        <v>63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L23" s="33">
        <f>SUM(AB23:AJ23)</f>
        <v>0</v>
      </c>
      <c r="AN23" s="33">
        <f t="shared" si="4"/>
        <v>0</v>
      </c>
    </row>
    <row r="24" spans="2:40" x14ac:dyDescent="0.25">
      <c r="B24" s="36" t="s">
        <v>33</v>
      </c>
      <c r="C24" s="42" t="s">
        <v>34</v>
      </c>
      <c r="D24" s="37" t="s">
        <v>30</v>
      </c>
      <c r="E24" s="43"/>
      <c r="F24" s="30"/>
      <c r="G24" s="31"/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1"/>
      <c r="X24" s="39">
        <f t="shared" si="1"/>
        <v>0</v>
      </c>
      <c r="Y24" s="1"/>
      <c r="Z24" s="40">
        <f t="shared" si="2"/>
        <v>0</v>
      </c>
      <c r="AA24" s="58" t="s">
        <v>58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L24" s="33">
        <f>SUM(AB24:AJ24)</f>
        <v>0</v>
      </c>
      <c r="AN24" s="33">
        <f t="shared" si="4"/>
        <v>0</v>
      </c>
    </row>
    <row r="25" spans="2:40" ht="8.25" customHeight="1" x14ac:dyDescent="0.25">
      <c r="B25" s="36"/>
      <c r="C25" s="37"/>
      <c r="D25" s="37"/>
      <c r="E25" s="38"/>
      <c r="F25" s="30"/>
      <c r="G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1"/>
      <c r="X25" s="39"/>
      <c r="Y25" s="1"/>
      <c r="Z25" s="40"/>
      <c r="AA25" s="58"/>
      <c r="AB25" s="32"/>
      <c r="AC25" s="32"/>
      <c r="AD25" s="32"/>
      <c r="AE25" s="32"/>
      <c r="AF25" s="32"/>
      <c r="AG25" s="32"/>
      <c r="AH25" s="32"/>
      <c r="AI25" s="32"/>
      <c r="AJ25" s="32"/>
      <c r="AL25" s="39"/>
      <c r="AN25" s="33"/>
    </row>
    <row r="26" spans="2:40" ht="15" customHeight="1" x14ac:dyDescent="0.25">
      <c r="B26" s="26">
        <v>4</v>
      </c>
      <c r="C26" s="27" t="s">
        <v>40</v>
      </c>
      <c r="D26" s="28" t="s">
        <v>27</v>
      </c>
      <c r="E26" s="29"/>
      <c r="F26" s="30"/>
      <c r="G26" s="31"/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1"/>
      <c r="X26" s="33">
        <f>SUM(I26:V26)</f>
        <v>0</v>
      </c>
      <c r="Y26" s="18"/>
      <c r="Z26" s="34">
        <f>E26-X26</f>
        <v>0</v>
      </c>
      <c r="AA26" s="58"/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L26" s="33">
        <f>SUM(AB26:AJ26)</f>
        <v>0</v>
      </c>
      <c r="AM26" s="19"/>
      <c r="AN26" s="33">
        <f>AL26-X26</f>
        <v>0</v>
      </c>
    </row>
    <row r="27" spans="2:40" ht="15" customHeight="1" x14ac:dyDescent="0.25">
      <c r="B27" s="36" t="s">
        <v>33</v>
      </c>
      <c r="C27" s="37" t="s">
        <v>34</v>
      </c>
      <c r="D27" s="37" t="s">
        <v>30</v>
      </c>
      <c r="E27" s="29"/>
      <c r="F27" s="30"/>
      <c r="G27" s="31"/>
      <c r="H27" s="40"/>
      <c r="I27" s="32">
        <v>2804.9997450000001</v>
      </c>
      <c r="J27" s="32">
        <v>3365.9999999999995</v>
      </c>
      <c r="K27" s="32">
        <v>7344</v>
      </c>
      <c r="L27" s="32">
        <v>0</v>
      </c>
      <c r="M27" s="32">
        <v>2203.2000000000007</v>
      </c>
      <c r="N27" s="32">
        <v>0</v>
      </c>
      <c r="O27" s="32">
        <v>4080</v>
      </c>
      <c r="P27" s="32">
        <v>3060</v>
      </c>
      <c r="Q27" s="32">
        <v>3937.2000000000016</v>
      </c>
      <c r="R27" s="32">
        <v>3121.2000000000012</v>
      </c>
      <c r="S27" s="32">
        <v>3105.8999999999969</v>
      </c>
      <c r="T27" s="32">
        <v>3213.0000000000055</v>
      </c>
      <c r="U27" s="32">
        <v>2952.8999999999969</v>
      </c>
      <c r="V27" s="32">
        <v>0</v>
      </c>
      <c r="W27" s="1"/>
      <c r="X27" s="33"/>
      <c r="Y27" s="18"/>
      <c r="Z27" s="34"/>
      <c r="AA27" s="58" t="s">
        <v>58</v>
      </c>
      <c r="AB27" s="35">
        <v>6170.9997449999992</v>
      </c>
      <c r="AC27" s="35">
        <v>7344</v>
      </c>
      <c r="AD27" s="35">
        <v>2203.2000000000007</v>
      </c>
      <c r="AE27" s="35">
        <v>0</v>
      </c>
      <c r="AF27" s="35">
        <v>11077.2</v>
      </c>
      <c r="AG27" s="35">
        <v>6227.0999999999985</v>
      </c>
      <c r="AH27" s="35">
        <v>3213.0000000000055</v>
      </c>
      <c r="AI27" s="35">
        <v>2952.8999999999969</v>
      </c>
      <c r="AJ27" s="35">
        <v>0</v>
      </c>
      <c r="AL27" s="33"/>
      <c r="AM27" s="19"/>
      <c r="AN27" s="33"/>
    </row>
    <row r="28" spans="2:40" ht="15.75" thickBot="1" x14ac:dyDescent="0.3">
      <c r="B28" s="36" t="s">
        <v>31</v>
      </c>
      <c r="C28" s="37" t="s">
        <v>32</v>
      </c>
      <c r="D28" s="37" t="s">
        <v>27</v>
      </c>
      <c r="E28" s="41"/>
      <c r="F28" s="30"/>
      <c r="G28" s="31"/>
      <c r="I28" s="32">
        <v>56099.994900000005</v>
      </c>
      <c r="J28" s="32">
        <v>56099.999999999993</v>
      </c>
      <c r="K28" s="32">
        <v>91800</v>
      </c>
      <c r="L28" s="32">
        <v>0</v>
      </c>
      <c r="M28" s="32">
        <v>73440.000000000029</v>
      </c>
      <c r="N28" s="32">
        <v>0</v>
      </c>
      <c r="O28" s="32">
        <v>102000</v>
      </c>
      <c r="P28" s="32">
        <v>102000</v>
      </c>
      <c r="Q28" s="32">
        <v>98430.000000000044</v>
      </c>
      <c r="R28" s="32">
        <v>104040.00000000003</v>
      </c>
      <c r="S28" s="32">
        <v>103529.9999999999</v>
      </c>
      <c r="T28" s="32">
        <v>32130.000000000055</v>
      </c>
      <c r="U28" s="32">
        <v>98429.999999999898</v>
      </c>
      <c r="V28" s="32">
        <v>0</v>
      </c>
      <c r="W28" s="1"/>
      <c r="X28" s="39">
        <f>SUM(I28:V28)</f>
        <v>917999.99489999982</v>
      </c>
      <c r="Y28" s="1"/>
      <c r="Z28" s="40">
        <f>E28-X28</f>
        <v>-917999.99489999982</v>
      </c>
      <c r="AA28" s="58" t="s">
        <v>57</v>
      </c>
      <c r="AB28" s="35">
        <v>112199.99489999999</v>
      </c>
      <c r="AC28" s="35">
        <v>91800</v>
      </c>
      <c r="AD28" s="35">
        <v>73440.000000000029</v>
      </c>
      <c r="AE28" s="35">
        <v>0</v>
      </c>
      <c r="AF28" s="35">
        <v>302430.00000000006</v>
      </c>
      <c r="AG28" s="35">
        <v>207569.99999999994</v>
      </c>
      <c r="AH28" s="35">
        <v>32130.000000000055</v>
      </c>
      <c r="AI28" s="35">
        <v>98429.999999999898</v>
      </c>
      <c r="AJ28" s="35">
        <v>0</v>
      </c>
      <c r="AL28" s="33">
        <f>SUM(AB28:AJ28)</f>
        <v>917999.99489999993</v>
      </c>
      <c r="AN28" s="33">
        <f>AL28-X28</f>
        <v>0</v>
      </c>
    </row>
    <row r="29" spans="2:40" ht="15.75" thickBot="1" x14ac:dyDescent="0.3">
      <c r="B29" s="44"/>
      <c r="C29" s="45"/>
      <c r="D29" s="45"/>
      <c r="E29" s="45"/>
      <c r="F29" s="46" t="s">
        <v>25</v>
      </c>
      <c r="G29" s="47">
        <f>SUM(G8:G28)</f>
        <v>0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1"/>
      <c r="Y29" s="1"/>
      <c r="Z29" s="1"/>
      <c r="AA29" s="1"/>
      <c r="AB29" s="48"/>
      <c r="AC29" s="48"/>
      <c r="AD29" s="48"/>
      <c r="AE29" s="48"/>
      <c r="AF29" s="48"/>
      <c r="AG29" s="48"/>
      <c r="AH29" s="48"/>
      <c r="AI29" s="48"/>
      <c r="AJ29" s="48"/>
    </row>
    <row r="30" spans="2:40" x14ac:dyDescent="0.25">
      <c r="AA30" s="58" t="s">
        <v>56</v>
      </c>
      <c r="AB30" s="59">
        <f>SUMIF($AA$8:$AA$28,$AA30,AB$8:AB$28)</f>
        <v>136.28999895000001</v>
      </c>
      <c r="AC30" s="59">
        <f t="shared" ref="AC30:AJ30" si="5">SUMIF($AA$8:$AA$28,$AA30,AC$8:AC$28)</f>
        <v>196.56</v>
      </c>
      <c r="AD30" s="59">
        <f t="shared" si="5"/>
        <v>691.17300000000012</v>
      </c>
      <c r="AE30" s="59">
        <f t="shared" si="5"/>
        <v>379.66949999999952</v>
      </c>
      <c r="AF30" s="59">
        <f t="shared" si="5"/>
        <v>16.506000000000007</v>
      </c>
      <c r="AG30" s="59">
        <f t="shared" si="5"/>
        <v>51.281999999999982</v>
      </c>
      <c r="AH30" s="59">
        <f t="shared" si="5"/>
        <v>1.3230000000000028</v>
      </c>
      <c r="AI30" s="59">
        <f t="shared" si="5"/>
        <v>12.158999999999992</v>
      </c>
      <c r="AJ30" s="59">
        <f t="shared" si="5"/>
        <v>303.99600000000066</v>
      </c>
    </row>
    <row r="31" spans="2:40" x14ac:dyDescent="0.25">
      <c r="H31" s="52"/>
      <c r="AA31" s="58" t="s">
        <v>57</v>
      </c>
      <c r="AB31" s="59">
        <f t="shared" ref="AB31:AJ37" si="6">SUMIF($AA$8:$AA$28,$AA31,AB$8:AB$28)</f>
        <v>270742.98786500003</v>
      </c>
      <c r="AC31" s="59">
        <f t="shared" si="6"/>
        <v>224352</v>
      </c>
      <c r="AD31" s="59">
        <f t="shared" si="6"/>
        <v>197279.10000000009</v>
      </c>
      <c r="AE31" s="59">
        <f t="shared" si="6"/>
        <v>12655.649999999985</v>
      </c>
      <c r="AF31" s="59">
        <f t="shared" si="6"/>
        <v>718080.20000000019</v>
      </c>
      <c r="AG31" s="59">
        <f t="shared" si="6"/>
        <v>494179.39999999991</v>
      </c>
      <c r="AH31" s="59">
        <f t="shared" si="6"/>
        <v>76274.100000000122</v>
      </c>
      <c r="AI31" s="59">
        <f t="shared" si="6"/>
        <v>233935.29999999976</v>
      </c>
      <c r="AJ31" s="59">
        <f t="shared" si="6"/>
        <v>10133.200000000023</v>
      </c>
    </row>
    <row r="32" spans="2:40" x14ac:dyDescent="0.25">
      <c r="AA32" s="58" t="s">
        <v>58</v>
      </c>
      <c r="AB32" s="59">
        <f t="shared" si="6"/>
        <v>14777.289393950001</v>
      </c>
      <c r="AC32" s="59">
        <f t="shared" si="6"/>
        <v>17620.559999999998</v>
      </c>
      <c r="AD32" s="59">
        <f t="shared" si="6"/>
        <v>5918.3730000000023</v>
      </c>
      <c r="AE32" s="59">
        <f t="shared" si="6"/>
        <v>379.66949999999952</v>
      </c>
      <c r="AF32" s="59">
        <f t="shared" si="6"/>
        <v>26297.706000000006</v>
      </c>
      <c r="AG32" s="59">
        <f t="shared" si="6"/>
        <v>14825.381999999996</v>
      </c>
      <c r="AH32" s="59">
        <f t="shared" si="6"/>
        <v>7624.3230000000131</v>
      </c>
      <c r="AI32" s="59">
        <f t="shared" si="6"/>
        <v>7018.0589999999938</v>
      </c>
      <c r="AJ32" s="59">
        <f t="shared" si="6"/>
        <v>303.99600000000066</v>
      </c>
    </row>
    <row r="33" spans="27:36" x14ac:dyDescent="0.25">
      <c r="AA33" s="58" t="s">
        <v>61</v>
      </c>
      <c r="AB33" s="59">
        <f t="shared" si="6"/>
        <v>0</v>
      </c>
      <c r="AC33" s="59">
        <f t="shared" si="6"/>
        <v>0</v>
      </c>
      <c r="AD33" s="59">
        <f t="shared" si="6"/>
        <v>101500</v>
      </c>
      <c r="AE33" s="59">
        <f t="shared" si="6"/>
        <v>35699.999999999964</v>
      </c>
      <c r="AF33" s="59">
        <f t="shared" si="6"/>
        <v>0</v>
      </c>
      <c r="AG33" s="59">
        <f t="shared" si="6"/>
        <v>0</v>
      </c>
      <c r="AH33" s="59">
        <f t="shared" si="6"/>
        <v>0</v>
      </c>
      <c r="AI33" s="59">
        <f t="shared" si="6"/>
        <v>0</v>
      </c>
      <c r="AJ33" s="59">
        <f t="shared" si="6"/>
        <v>53900.000000000124</v>
      </c>
    </row>
    <row r="34" spans="27:36" x14ac:dyDescent="0.25">
      <c r="AA34" s="58" t="s">
        <v>62</v>
      </c>
      <c r="AB34" s="59">
        <f t="shared" si="6"/>
        <v>0</v>
      </c>
      <c r="AC34" s="59">
        <f t="shared" si="6"/>
        <v>0</v>
      </c>
      <c r="AD34" s="59">
        <f t="shared" si="6"/>
        <v>0</v>
      </c>
      <c r="AE34" s="59">
        <f t="shared" si="6"/>
        <v>0</v>
      </c>
      <c r="AF34" s="59">
        <f t="shared" si="6"/>
        <v>0</v>
      </c>
      <c r="AG34" s="59">
        <f t="shared" si="6"/>
        <v>0</v>
      </c>
      <c r="AH34" s="59">
        <f t="shared" si="6"/>
        <v>0</v>
      </c>
      <c r="AI34" s="59">
        <f t="shared" si="6"/>
        <v>0</v>
      </c>
      <c r="AJ34" s="59">
        <f t="shared" si="6"/>
        <v>0</v>
      </c>
    </row>
    <row r="35" spans="27:36" x14ac:dyDescent="0.25">
      <c r="AA35" s="58" t="s">
        <v>63</v>
      </c>
      <c r="AB35" s="59">
        <f t="shared" si="6"/>
        <v>0</v>
      </c>
      <c r="AC35" s="59">
        <f t="shared" si="6"/>
        <v>0</v>
      </c>
      <c r="AD35" s="59">
        <f t="shared" si="6"/>
        <v>0</v>
      </c>
      <c r="AE35" s="59">
        <f t="shared" si="6"/>
        <v>0</v>
      </c>
      <c r="AF35" s="59">
        <f t="shared" si="6"/>
        <v>0</v>
      </c>
      <c r="AG35" s="59">
        <f t="shared" si="6"/>
        <v>0</v>
      </c>
      <c r="AH35" s="59">
        <f t="shared" si="6"/>
        <v>0</v>
      </c>
      <c r="AI35" s="59">
        <f t="shared" si="6"/>
        <v>0</v>
      </c>
      <c r="AJ35" s="59">
        <f t="shared" si="6"/>
        <v>0</v>
      </c>
    </row>
    <row r="36" spans="27:36" x14ac:dyDescent="0.25">
      <c r="AA36" s="58" t="s">
        <v>59</v>
      </c>
      <c r="AB36" s="59">
        <f t="shared" si="6"/>
        <v>0</v>
      </c>
      <c r="AC36" s="59">
        <f t="shared" si="6"/>
        <v>7000</v>
      </c>
      <c r="AD36" s="59">
        <f t="shared" si="6"/>
        <v>0</v>
      </c>
      <c r="AE36" s="59">
        <f t="shared" si="6"/>
        <v>0</v>
      </c>
      <c r="AF36" s="59">
        <f t="shared" si="6"/>
        <v>0</v>
      </c>
      <c r="AG36" s="59">
        <f t="shared" si="6"/>
        <v>0</v>
      </c>
      <c r="AH36" s="59">
        <f t="shared" si="6"/>
        <v>0</v>
      </c>
      <c r="AI36" s="59">
        <f t="shared" si="6"/>
        <v>0</v>
      </c>
      <c r="AJ36" s="59">
        <f t="shared" si="6"/>
        <v>0</v>
      </c>
    </row>
    <row r="37" spans="27:36" x14ac:dyDescent="0.25">
      <c r="AA37" s="58" t="s">
        <v>60</v>
      </c>
      <c r="AB37" s="59">
        <f t="shared" si="6"/>
        <v>0</v>
      </c>
      <c r="AC37" s="59">
        <f t="shared" si="6"/>
        <v>1750</v>
      </c>
      <c r="AD37" s="59">
        <f t="shared" si="6"/>
        <v>0</v>
      </c>
      <c r="AE37" s="59">
        <f t="shared" si="6"/>
        <v>0</v>
      </c>
      <c r="AF37" s="59">
        <f t="shared" si="6"/>
        <v>0</v>
      </c>
      <c r="AG37" s="59">
        <f t="shared" si="6"/>
        <v>0</v>
      </c>
      <c r="AH37" s="59">
        <f t="shared" si="6"/>
        <v>0</v>
      </c>
      <c r="AI37" s="59">
        <f t="shared" si="6"/>
        <v>0</v>
      </c>
      <c r="AJ37" s="59">
        <f t="shared" si="6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D26" sqref="D26"/>
    </sheetView>
  </sheetViews>
  <sheetFormatPr defaultRowHeight="12" x14ac:dyDescent="0.2"/>
  <cols>
    <col min="1" max="1" width="10.5703125" style="50" bestFit="1" customWidth="1"/>
    <col min="2" max="9" width="10.28515625" style="50" bestFit="1" customWidth="1"/>
    <col min="10" max="10" width="5.28515625" style="50" customWidth="1"/>
    <col min="11" max="14" width="10.28515625" style="50" bestFit="1" customWidth="1"/>
    <col min="15" max="23" width="10.5703125" style="50" bestFit="1" customWidth="1"/>
    <col min="24" max="16384" width="9.140625" style="50"/>
  </cols>
  <sheetData>
    <row r="1" spans="1:23" x14ac:dyDescent="0.2">
      <c r="A1" s="54" t="s">
        <v>0</v>
      </c>
      <c r="B1" s="55" t="s">
        <v>56</v>
      </c>
      <c r="C1" s="55" t="s">
        <v>57</v>
      </c>
      <c r="D1" s="55" t="s">
        <v>58</v>
      </c>
      <c r="E1" s="55" t="s">
        <v>61</v>
      </c>
      <c r="F1" s="55" t="s">
        <v>62</v>
      </c>
      <c r="G1" s="55" t="s">
        <v>63</v>
      </c>
      <c r="H1" s="55" t="s">
        <v>59</v>
      </c>
      <c r="I1" s="55" t="s">
        <v>60</v>
      </c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x14ac:dyDescent="0.2">
      <c r="A2" s="60" t="s">
        <v>1</v>
      </c>
      <c r="B2" s="61">
        <f ca="1">OFFSET('Restauração 050GO'!$AF$30,COLUMN(A2)-1,ROW(B1)-1)</f>
        <v>217.14000000000001</v>
      </c>
      <c r="C2" s="61">
        <f ca="1">OFFSET('Restauração 050GO'!$AF$30,COLUMN(B2)-1,ROW(C1)-1)</f>
        <v>140338</v>
      </c>
      <c r="D2" s="61">
        <f ca="1">OFFSET('Restauração 050GO'!$AF$30,COLUMN(C2)-1,ROW(D1)-1)</f>
        <v>5541.1399999999994</v>
      </c>
      <c r="E2" s="61">
        <f ca="1">OFFSET('Restauração 050GO'!$AF$30,COLUMN(D2)-1,ROW(E1)-1)</f>
        <v>0</v>
      </c>
      <c r="F2" s="61">
        <f ca="1">OFFSET('Restauração 050GO'!$AF$30,COLUMN(E2)-1,ROW(F1)-1)</f>
        <v>0</v>
      </c>
      <c r="G2" s="61">
        <f ca="1">OFFSET('Restauração 050GO'!$AF$30,COLUMN(F2)-1,ROW(G1)-1)</f>
        <v>0</v>
      </c>
      <c r="H2" s="61">
        <f ca="1">OFFSET('Restauração 050GO'!$AF$30,COLUMN(G2)-1,ROW(H1)-1)</f>
        <v>7000</v>
      </c>
      <c r="I2" s="61">
        <f ca="1">OFFSET('Restauração 050GO'!$AF$30,COLUMN(H2)-1,ROW(I1)-1)</f>
        <v>1750</v>
      </c>
      <c r="J2" s="57"/>
      <c r="K2" s="57"/>
      <c r="L2" s="57"/>
      <c r="M2" s="57"/>
      <c r="N2" s="57"/>
      <c r="O2" s="57"/>
      <c r="P2" s="56"/>
      <c r="Q2" s="56"/>
      <c r="R2" s="56"/>
      <c r="S2" s="56"/>
      <c r="T2" s="56"/>
      <c r="U2" s="56"/>
      <c r="V2" s="56"/>
      <c r="W2" s="56"/>
    </row>
    <row r="3" spans="1:23" x14ac:dyDescent="0.2">
      <c r="A3" s="60" t="s">
        <v>2</v>
      </c>
      <c r="B3" s="61">
        <f ca="1">OFFSET('Restauração 050GO'!$AF$30,COLUMN(A3)-1,ROW(B2)-1)</f>
        <v>553.875</v>
      </c>
      <c r="C3" s="61">
        <f ca="1">OFFSET('Restauração 050GO'!$AF$30,COLUMN(B3)-1,ROW(C2)-1)</f>
        <v>18462.5</v>
      </c>
      <c r="D3" s="61">
        <f ca="1">OFFSET('Restauração 050GO'!$AF$30,COLUMN(C3)-1,ROW(D2)-1)</f>
        <v>553.875</v>
      </c>
      <c r="E3" s="61">
        <f ca="1">OFFSET('Restauração 050GO'!$AF$30,COLUMN(D3)-1,ROW(E2)-1)</f>
        <v>87500</v>
      </c>
      <c r="F3" s="61">
        <f ca="1">OFFSET('Restauração 050GO'!$AF$30,COLUMN(E3)-1,ROW(F2)-1)</f>
        <v>0</v>
      </c>
      <c r="G3" s="61">
        <f ca="1">OFFSET('Restauração 050GO'!$AF$30,COLUMN(F3)-1,ROW(G2)-1)</f>
        <v>0</v>
      </c>
      <c r="H3" s="61">
        <f ca="1">OFFSET('Restauração 050GO'!$AF$30,COLUMN(G3)-1,ROW(H2)-1)</f>
        <v>0</v>
      </c>
      <c r="I3" s="61">
        <f ca="1">OFFSET('Restauração 050GO'!$AF$30,COLUMN(H3)-1,ROW(I2)-1)</f>
        <v>0</v>
      </c>
      <c r="J3" s="57"/>
      <c r="K3" s="57"/>
      <c r="L3" s="57"/>
      <c r="M3" s="57"/>
      <c r="N3" s="57"/>
      <c r="O3" s="57"/>
      <c r="P3" s="56"/>
      <c r="Q3" s="56"/>
      <c r="R3" s="56"/>
      <c r="S3" s="56"/>
      <c r="T3" s="56"/>
      <c r="U3" s="56"/>
      <c r="V3" s="56"/>
      <c r="W3" s="56"/>
    </row>
    <row r="4" spans="1:23" x14ac:dyDescent="0.2">
      <c r="A4" s="60" t="s">
        <v>3</v>
      </c>
      <c r="B4" s="61">
        <f ca="1">OFFSET('Restauração 050GO'!$AF$30,COLUMN(A4)-1,ROW(B3)-1)</f>
        <v>144.27000000000001</v>
      </c>
      <c r="C4" s="61">
        <f ca="1">OFFSET('Restauração 050GO'!$AF$30,COLUMN(B4)-1,ROW(C3)-1)</f>
        <v>4809.0000000000009</v>
      </c>
      <c r="D4" s="61">
        <f ca="1">OFFSET('Restauração 050GO'!$AF$30,COLUMN(C4)-1,ROW(D3)-1)</f>
        <v>144.27000000000001</v>
      </c>
      <c r="E4" s="61">
        <f ca="1">OFFSET('Restauração 050GO'!$AF$30,COLUMN(D4)-1,ROW(E3)-1)</f>
        <v>42000</v>
      </c>
      <c r="F4" s="61">
        <f ca="1">OFFSET('Restauração 050GO'!$AF$30,COLUMN(E4)-1,ROW(F3)-1)</f>
        <v>0</v>
      </c>
      <c r="G4" s="61">
        <f ca="1">OFFSET('Restauração 050GO'!$AF$30,COLUMN(F4)-1,ROW(G3)-1)</f>
        <v>0</v>
      </c>
      <c r="H4" s="61">
        <f ca="1">OFFSET('Restauração 050GO'!$AF$30,COLUMN(G4)-1,ROW(H3)-1)</f>
        <v>0</v>
      </c>
      <c r="I4" s="61">
        <f ca="1">OFFSET('Restauração 050GO'!$AF$30,COLUMN(H4)-1,ROW(I3)-1)</f>
        <v>0</v>
      </c>
      <c r="J4" s="57"/>
      <c r="K4" s="57"/>
      <c r="L4" s="57"/>
      <c r="M4" s="57"/>
      <c r="N4" s="57"/>
      <c r="O4" s="57"/>
      <c r="P4" s="56"/>
      <c r="Q4" s="56"/>
      <c r="R4" s="56"/>
      <c r="S4" s="56"/>
      <c r="T4" s="56"/>
      <c r="U4" s="56"/>
      <c r="V4" s="56"/>
      <c r="W4" s="56"/>
    </row>
    <row r="5" spans="1:23" x14ac:dyDescent="0.2">
      <c r="A5" s="60" t="s">
        <v>4</v>
      </c>
      <c r="B5" s="61">
        <f ca="1">OFFSET('Restauração 050GO'!$AF$30,COLUMN(A5)-1,ROW(B4)-1)</f>
        <v>177.55500000000001</v>
      </c>
      <c r="C5" s="61">
        <f ca="1">OFFSET('Restauração 050GO'!$AF$30,COLUMN(B5)-1,ROW(C4)-1)</f>
        <v>360448.49999999994</v>
      </c>
      <c r="D5" s="61">
        <f ca="1">OFFSET('Restauração 050GO'!$AF$30,COLUMN(C5)-1,ROW(D4)-1)</f>
        <v>10813.454999999998</v>
      </c>
      <c r="E5" s="61">
        <f ca="1">OFFSET('Restauração 050GO'!$AF$30,COLUMN(D5)-1,ROW(E4)-1)</f>
        <v>0</v>
      </c>
      <c r="F5" s="61">
        <f ca="1">OFFSET('Restauração 050GO'!$AF$30,COLUMN(E5)-1,ROW(F4)-1)</f>
        <v>0</v>
      </c>
      <c r="G5" s="61">
        <f ca="1">OFFSET('Restauração 050GO'!$AF$30,COLUMN(F5)-1,ROW(G4)-1)</f>
        <v>0</v>
      </c>
      <c r="H5" s="61">
        <f ca="1">OFFSET('Restauração 050GO'!$AF$30,COLUMN(G5)-1,ROW(H4)-1)</f>
        <v>7000</v>
      </c>
      <c r="I5" s="61">
        <f ca="1">OFFSET('Restauração 050GO'!$AF$30,COLUMN(H5)-1,ROW(I4)-1)</f>
        <v>1750</v>
      </c>
      <c r="J5" s="57"/>
      <c r="K5" s="57"/>
      <c r="L5" s="57"/>
      <c r="M5" s="57"/>
      <c r="N5" s="57"/>
      <c r="O5" s="57"/>
      <c r="P5" s="56"/>
      <c r="Q5" s="56"/>
      <c r="R5" s="56"/>
      <c r="S5" s="56"/>
      <c r="T5" s="56"/>
      <c r="U5" s="56"/>
      <c r="V5" s="56"/>
      <c r="W5" s="56"/>
    </row>
    <row r="6" spans="1:23" x14ac:dyDescent="0.2">
      <c r="A6" s="60" t="s">
        <v>5</v>
      </c>
      <c r="B6" s="61">
        <f ca="1">OFFSET('Restauração 050GO'!$AF$30,COLUMN(A6)-1,ROW(B5)-1)</f>
        <v>60.48</v>
      </c>
      <c r="C6" s="61">
        <f ca="1">OFFSET('Restauração 050GO'!$AF$30,COLUMN(B6)-1,ROW(C5)-1)</f>
        <v>110916</v>
      </c>
      <c r="D6" s="61">
        <f ca="1">OFFSET('Restauração 050GO'!$AF$30,COLUMN(C6)-1,ROW(D5)-1)</f>
        <v>4416.4799999999996</v>
      </c>
      <c r="E6" s="61">
        <f ca="1">OFFSET('Restauração 050GO'!$AF$30,COLUMN(D6)-1,ROW(E5)-1)</f>
        <v>0</v>
      </c>
      <c r="F6" s="61">
        <f ca="1">OFFSET('Restauração 050GO'!$AF$30,COLUMN(E6)-1,ROW(F5)-1)</f>
        <v>0</v>
      </c>
      <c r="G6" s="61">
        <f ca="1">OFFSET('Restauração 050GO'!$AF$30,COLUMN(F6)-1,ROW(G5)-1)</f>
        <v>0</v>
      </c>
      <c r="H6" s="61">
        <f ca="1">OFFSET('Restauração 050GO'!$AF$30,COLUMN(G6)-1,ROW(H5)-1)</f>
        <v>7000</v>
      </c>
      <c r="I6" s="61">
        <f ca="1">OFFSET('Restauração 050GO'!$AF$30,COLUMN(H6)-1,ROW(I5)-1)</f>
        <v>1750</v>
      </c>
      <c r="J6" s="57"/>
      <c r="K6" s="57"/>
      <c r="L6" s="57"/>
      <c r="M6" s="57"/>
      <c r="N6" s="57"/>
      <c r="O6" s="57"/>
      <c r="P6" s="56"/>
      <c r="Q6" s="56"/>
      <c r="R6" s="56"/>
      <c r="S6" s="56"/>
      <c r="T6" s="56"/>
      <c r="U6" s="56"/>
      <c r="V6" s="56"/>
      <c r="W6" s="56"/>
    </row>
    <row r="7" spans="1:23" x14ac:dyDescent="0.2">
      <c r="A7" s="60" t="s">
        <v>6</v>
      </c>
      <c r="B7" s="61">
        <f ca="1">OFFSET('Restauração 050GO'!$AF$30,COLUMN(A7)-1,ROW(B6)-1)</f>
        <v>673.97399999999993</v>
      </c>
      <c r="C7" s="61">
        <f ca="1">OFFSET('Restauração 050GO'!$AF$30,COLUMN(B7)-1,ROW(C6)-1)</f>
        <v>385465.8</v>
      </c>
      <c r="D7" s="61">
        <f ca="1">OFFSET('Restauração 050GO'!$AF$30,COLUMN(C7)-1,ROW(D6)-1)</f>
        <v>20638.974000000002</v>
      </c>
      <c r="E7" s="61">
        <f ca="1">OFFSET('Restauração 050GO'!$AF$30,COLUMN(D7)-1,ROW(E6)-1)</f>
        <v>98699.999999999956</v>
      </c>
      <c r="F7" s="61">
        <f ca="1">OFFSET('Restauração 050GO'!$AF$30,COLUMN(E7)-1,ROW(F6)-1)</f>
        <v>0</v>
      </c>
      <c r="G7" s="61">
        <f ca="1">OFFSET('Restauração 050GO'!$AF$30,COLUMN(F7)-1,ROW(G6)-1)</f>
        <v>0</v>
      </c>
      <c r="H7" s="61">
        <f ca="1">OFFSET('Restauração 050GO'!$AF$30,COLUMN(G7)-1,ROW(H6)-1)</f>
        <v>7000</v>
      </c>
      <c r="I7" s="61">
        <f ca="1">OFFSET('Restauração 050GO'!$AF$30,COLUMN(H7)-1,ROW(I6)-1)</f>
        <v>1750</v>
      </c>
      <c r="J7" s="57"/>
      <c r="K7" s="57"/>
      <c r="L7" s="57"/>
      <c r="M7" s="57"/>
      <c r="N7" s="57"/>
      <c r="O7" s="57"/>
      <c r="P7" s="56"/>
      <c r="Q7" s="56"/>
      <c r="R7" s="56"/>
      <c r="S7" s="56"/>
      <c r="T7" s="56"/>
      <c r="U7" s="56"/>
      <c r="V7" s="56"/>
      <c r="W7" s="56"/>
    </row>
    <row r="8" spans="1:23" x14ac:dyDescent="0.2">
      <c r="A8" s="60" t="s">
        <v>7</v>
      </c>
      <c r="B8" s="61">
        <f ca="1">OFFSET('Restauração 050GO'!$AF$30,COLUMN(A8)-1,ROW(B7)-1)</f>
        <v>5.544000000000044</v>
      </c>
      <c r="C8" s="61">
        <f ca="1">OFFSET('Restauração 050GO'!$AF$30,COLUMN(B8)-1,ROW(C7)-1)</f>
        <v>26804.800000000207</v>
      </c>
      <c r="D8" s="61">
        <f ca="1">OFFSET('Restauração 050GO'!$AF$30,COLUMN(C8)-1,ROW(D7)-1)</f>
        <v>804.14400000000637</v>
      </c>
      <c r="E8" s="61">
        <f ca="1">OFFSET('Restauração 050GO'!$AF$30,COLUMN(D8)-1,ROW(E7)-1)</f>
        <v>0</v>
      </c>
      <c r="F8" s="61">
        <f ca="1">OFFSET('Restauração 050GO'!$AF$30,COLUMN(E8)-1,ROW(F7)-1)</f>
        <v>0</v>
      </c>
      <c r="G8" s="61">
        <f ca="1">OFFSET('Restauração 050GO'!$AF$30,COLUMN(F8)-1,ROW(G7)-1)</f>
        <v>0</v>
      </c>
      <c r="H8" s="61">
        <f ca="1">OFFSET('Restauração 050GO'!$AF$30,COLUMN(G8)-1,ROW(H7)-1)</f>
        <v>0</v>
      </c>
      <c r="I8" s="61">
        <f ca="1">OFFSET('Restauração 050GO'!$AF$30,COLUMN(H8)-1,ROW(I7)-1)</f>
        <v>0</v>
      </c>
      <c r="J8" s="57"/>
      <c r="K8" s="57"/>
      <c r="L8" s="57"/>
      <c r="M8" s="57"/>
      <c r="N8" s="57"/>
      <c r="O8" s="57"/>
      <c r="P8" s="56"/>
      <c r="Q8" s="56"/>
      <c r="R8" s="56"/>
      <c r="S8" s="56"/>
      <c r="T8" s="56"/>
      <c r="U8" s="56"/>
      <c r="V8" s="56"/>
      <c r="W8" s="56"/>
    </row>
    <row r="9" spans="1:23" x14ac:dyDescent="0.2">
      <c r="A9" s="60" t="s">
        <v>8</v>
      </c>
      <c r="B9" s="61">
        <f ca="1">OFFSET('Restauração 050GO'!$AF$30,COLUMN(A9)-1,ROW(B8)-1)</f>
        <v>1419.0119999999997</v>
      </c>
      <c r="C9" s="61">
        <f ca="1">OFFSET('Restauração 050GO'!$AF$30,COLUMN(B9)-1,ROW(C8)-1)</f>
        <v>260260.39999999991</v>
      </c>
      <c r="D9" s="61">
        <f ca="1">OFFSET('Restauração 050GO'!$AF$30,COLUMN(C9)-1,ROW(D8)-1)</f>
        <v>12067.011999999995</v>
      </c>
      <c r="E9" s="61">
        <f ca="1">OFFSET('Restauração 050GO'!$AF$30,COLUMN(D9)-1,ROW(E8)-1)</f>
        <v>126000</v>
      </c>
      <c r="F9" s="61">
        <f ca="1">OFFSET('Restauração 050GO'!$AF$30,COLUMN(E9)-1,ROW(F8)-1)</f>
        <v>0</v>
      </c>
      <c r="G9" s="61">
        <f ca="1">OFFSET('Restauração 050GO'!$AF$30,COLUMN(F9)-1,ROW(G8)-1)</f>
        <v>0</v>
      </c>
      <c r="H9" s="61">
        <f ca="1">OFFSET('Restauração 050GO'!$AF$30,COLUMN(G9)-1,ROW(H8)-1)</f>
        <v>0</v>
      </c>
      <c r="I9" s="61">
        <f ca="1">OFFSET('Restauração 050GO'!$AF$30,COLUMN(H9)-1,ROW(I8)-1)</f>
        <v>0</v>
      </c>
      <c r="J9" s="57"/>
      <c r="K9" s="57"/>
      <c r="L9" s="57"/>
      <c r="M9" s="57"/>
      <c r="N9" s="57"/>
      <c r="O9" s="57"/>
      <c r="P9" s="56"/>
      <c r="Q9" s="56"/>
      <c r="R9" s="56"/>
      <c r="S9" s="56"/>
      <c r="T9" s="56"/>
      <c r="U9" s="56"/>
      <c r="V9" s="56"/>
      <c r="W9" s="56"/>
    </row>
    <row r="10" spans="1:23" x14ac:dyDescent="0.2">
      <c r="A10" s="60" t="s">
        <v>9</v>
      </c>
      <c r="B10" s="61">
        <f ca="1">OFFSET('Restauração 050GO'!$AF$30,COLUMN(A10)-1,ROW(B9)-1)</f>
        <v>248.2200000000002</v>
      </c>
      <c r="C10" s="61">
        <f ca="1">OFFSET('Restauração 050GO'!$AF$30,COLUMN(B10)-1,ROW(C9)-1)</f>
        <v>246644.0000000002</v>
      </c>
      <c r="D10" s="61">
        <f ca="1">OFFSET('Restauração 050GO'!$AF$30,COLUMN(C10)-1,ROW(D9)-1)</f>
        <v>12166.72000000001</v>
      </c>
      <c r="E10" s="61">
        <f ca="1">OFFSET('Restauração 050GO'!$AF$30,COLUMN(D10)-1,ROW(E9)-1)</f>
        <v>0</v>
      </c>
      <c r="F10" s="61">
        <f ca="1">OFFSET('Restauração 050GO'!$AF$30,COLUMN(E10)-1,ROW(F9)-1)</f>
        <v>0</v>
      </c>
      <c r="G10" s="61">
        <f ca="1">OFFSET('Restauração 050GO'!$AF$30,COLUMN(F10)-1,ROW(G9)-1)</f>
        <v>0</v>
      </c>
      <c r="H10" s="61">
        <f ca="1">OFFSET('Restauração 050GO'!$AF$30,COLUMN(G10)-1,ROW(H9)-1)</f>
        <v>0</v>
      </c>
      <c r="I10" s="61">
        <f ca="1">OFFSET('Restauração 050GO'!$AF$30,COLUMN(H10)-1,ROW(I9)-1)</f>
        <v>0</v>
      </c>
      <c r="O10" s="53"/>
    </row>
    <row r="11" spans="1:23" x14ac:dyDescent="0.2">
      <c r="A11" s="60" t="s">
        <v>10</v>
      </c>
      <c r="B11" s="61">
        <f ca="1">OFFSET('Restauração 050GO'!$AF$30,COLUMN(A11)-1,ROW(B10)-1)</f>
        <v>39.9</v>
      </c>
      <c r="C11" s="61">
        <f ca="1">OFFSET('Restauração 050GO'!$AF$30,COLUMN(B11)-1,ROW(C10)-1)</f>
        <v>61830</v>
      </c>
      <c r="D11" s="61">
        <f ca="1">OFFSET('Restauração 050GO'!$AF$30,COLUMN(C11)-1,ROW(D10)-1)</f>
        <v>3064.9</v>
      </c>
      <c r="E11" s="61">
        <f ca="1">OFFSET('Restauração 050GO'!$AF$30,COLUMN(D11)-1,ROW(E10)-1)</f>
        <v>0</v>
      </c>
      <c r="F11" s="61">
        <f ca="1">OFFSET('Restauração 050GO'!$AF$30,COLUMN(E11)-1,ROW(F10)-1)</f>
        <v>0</v>
      </c>
      <c r="G11" s="61">
        <f ca="1">OFFSET('Restauração 050GO'!$AF$30,COLUMN(F11)-1,ROW(G10)-1)</f>
        <v>0</v>
      </c>
      <c r="H11" s="61">
        <f ca="1">OFFSET('Restauração 050GO'!$AF$30,COLUMN(G11)-1,ROW(H10)-1)</f>
        <v>0</v>
      </c>
      <c r="I11" s="61">
        <f ca="1">OFFSET('Restauração 050GO'!$AF$30,COLUMN(H11)-1,ROW(I10)-1)</f>
        <v>0</v>
      </c>
    </row>
    <row r="12" spans="1:23" x14ac:dyDescent="0.2">
      <c r="A12" s="60" t="s">
        <v>11</v>
      </c>
      <c r="B12" s="61">
        <f ca="1">OFFSET('Restauração 050GO'!$AF$30,COLUMN(A12)-1,ROW(B11)-1)</f>
        <v>107.01599999999978</v>
      </c>
      <c r="C12" s="61">
        <f ca="1">OFFSET('Restauração 050GO'!$AF$30,COLUMN(B12)-1,ROW(C11)-1)</f>
        <v>129407.19999999974</v>
      </c>
      <c r="D12" s="61">
        <f ca="1">OFFSET('Restauração 050GO'!$AF$30,COLUMN(C12)-1,ROW(D11)-1)</f>
        <v>8915.8159999999807</v>
      </c>
      <c r="E12" s="61">
        <f ca="1">OFFSET('Restauração 050GO'!$AF$30,COLUMN(D12)-1,ROW(E11)-1)</f>
        <v>0</v>
      </c>
      <c r="F12" s="61">
        <f ca="1">OFFSET('Restauração 050GO'!$AF$30,COLUMN(E12)-1,ROW(F11)-1)</f>
        <v>0</v>
      </c>
      <c r="G12" s="61">
        <f ca="1">OFFSET('Restauração 050GO'!$AF$30,COLUMN(F12)-1,ROW(G11)-1)</f>
        <v>0</v>
      </c>
      <c r="H12" s="61">
        <f ca="1">OFFSET('Restauração 050GO'!$AF$30,COLUMN(G12)-1,ROW(H11)-1)</f>
        <v>0</v>
      </c>
      <c r="I12" s="61">
        <f ca="1">OFFSET('Restauração 050GO'!$AF$30,COLUMN(H12)-1,ROW(I11)-1)</f>
        <v>0</v>
      </c>
    </row>
    <row r="13" spans="1:23" x14ac:dyDescent="0.2">
      <c r="A13" s="60" t="s">
        <v>12</v>
      </c>
      <c r="B13" s="61">
        <f ca="1">OFFSET('Restauração 050GO'!$AF$30,COLUMN(A13)-1,ROW(B12)-1)</f>
        <v>452.08800000000025</v>
      </c>
      <c r="C13" s="61">
        <f ca="1">OFFSET('Restauração 050GO'!$AF$30,COLUMN(B13)-1,ROW(C12)-1)</f>
        <v>392589.59999999986</v>
      </c>
      <c r="D13" s="61">
        <f ca="1">OFFSET('Restauração 050GO'!$AF$30,COLUMN(C13)-1,ROW(D12)-1)</f>
        <v>15552.887999999999</v>
      </c>
      <c r="E13" s="61">
        <f ca="1">OFFSET('Restauração 050GO'!$AF$30,COLUMN(D13)-1,ROW(E12)-1)</f>
        <v>0</v>
      </c>
      <c r="F13" s="61">
        <f ca="1">OFFSET('Restauração 050GO'!$AF$30,COLUMN(E13)-1,ROW(F12)-1)</f>
        <v>0</v>
      </c>
      <c r="G13" s="61">
        <f ca="1">OFFSET('Restauração 050GO'!$AF$30,COLUMN(F13)-1,ROW(G12)-1)</f>
        <v>0</v>
      </c>
      <c r="H13" s="61">
        <f ca="1">OFFSET('Restauração 050GO'!$AF$30,COLUMN(G13)-1,ROW(H12)-1)</f>
        <v>14000</v>
      </c>
      <c r="I13" s="61">
        <f ca="1">OFFSET('Restauração 050GO'!$AF$30,COLUMN(H13)-1,ROW(I12)-1)</f>
        <v>3500</v>
      </c>
    </row>
    <row r="14" spans="1:23" x14ac:dyDescent="0.2">
      <c r="A14" s="60" t="s">
        <v>13</v>
      </c>
      <c r="B14" s="61">
        <f ca="1">OFFSET('Restauração 050GO'!$AF$30,COLUMN(A14)-1,ROW(B13)-1)</f>
        <v>7.3500000000000005</v>
      </c>
      <c r="C14" s="61">
        <f ca="1">OFFSET('Restauração 050GO'!$AF$30,COLUMN(B14)-1,ROW(C13)-1)</f>
        <v>30495</v>
      </c>
      <c r="D14" s="61">
        <f ca="1">OFFSET('Restauração 050GO'!$AF$30,COLUMN(C14)-1,ROW(D13)-1)</f>
        <v>914.85</v>
      </c>
      <c r="E14" s="61">
        <f ca="1">OFFSET('Restauração 050GO'!$AF$30,COLUMN(D14)-1,ROW(E13)-1)</f>
        <v>0</v>
      </c>
      <c r="F14" s="61">
        <f ca="1">OFFSET('Restauração 050GO'!$AF$30,COLUMN(E14)-1,ROW(F13)-1)</f>
        <v>0</v>
      </c>
      <c r="G14" s="61">
        <f ca="1">OFFSET('Restauração 050GO'!$AF$30,COLUMN(F14)-1,ROW(G13)-1)</f>
        <v>0</v>
      </c>
      <c r="H14" s="61">
        <f ca="1">OFFSET('Restauração 050GO'!$AF$30,COLUMN(G14)-1,ROW(H13)-1)</f>
        <v>0</v>
      </c>
      <c r="I14" s="61">
        <f ca="1">OFFSET('Restauração 050GO'!$AF$30,COLUMN(H14)-1,ROW(I13)-1)</f>
        <v>0</v>
      </c>
      <c r="J14" s="50" t="s">
        <v>66</v>
      </c>
    </row>
    <row r="15" spans="1:23" x14ac:dyDescent="0.2">
      <c r="A15" s="51" t="s">
        <v>47</v>
      </c>
      <c r="B15" s="61">
        <f ca="1">OFFSET('Restauração 050MG PL'!$AB$30,COLUMN(A2)-1,ROW(B1)-1)+OFFSET('Restauração 050MG PO'!$AB$30,COLUMN(A2)-1,ROW(B1)-1)</f>
        <v>1240.4699443499999</v>
      </c>
      <c r="C15" s="61">
        <f ca="1">OFFSET('Restauração 050MG PL'!$AB$30,COLUMN(B2)-1,ROW(C1)-1)+OFFSET('Restauração 050MG PO'!$AB$30,COLUMN(B2)-1,ROW(C1)-1)</f>
        <v>307548.98604500003</v>
      </c>
      <c r="D15" s="61">
        <f ca="1">OFFSET('Restauração 050MG PL'!$AB$30,COLUMN(C2)-1,ROW(D1)-1)+OFFSET('Restauração 050MG PO'!$AB$30,COLUMN(C2)-1,ROW(D1)-1)</f>
        <v>15881.46933935</v>
      </c>
      <c r="E15" s="61">
        <f ca="1">OFFSET('Restauração 050MG PL'!$AB$30,COLUMN(D2)-1,ROW(E1)-1)+OFFSET('Restauração 050MG PO'!$AB$30,COLUMN(D2)-1,ROW(E1)-1)</f>
        <v>153999.99300000002</v>
      </c>
      <c r="F15" s="61">
        <f ca="1">OFFSET('Restauração 050MG PL'!$AB$30,COLUMN(E2)-1,ROW(F1)-1)+OFFSET('Restauração 050MG PO'!$AB$30,COLUMN(E2)-1,ROW(F1)-1)</f>
        <v>0</v>
      </c>
      <c r="G15" s="61">
        <f ca="1">OFFSET('Restauração 050MG PL'!$AB$30,COLUMN(F2)-1,ROW(G1)-1)+OFFSET('Restauração 050MG PO'!$AB$30,COLUMN(F2)-1,ROW(G1)-1)</f>
        <v>0</v>
      </c>
      <c r="H15" s="61">
        <f ca="1">OFFSET('Restauração 050MG PL'!$AB$30,COLUMN(G2)-1,ROW(H1)-1)+OFFSET('Restauração 050MG PO'!$AB$30,COLUMN(G2)-1,ROW(H1)-1)</f>
        <v>0</v>
      </c>
      <c r="I15" s="61">
        <f ca="1">OFFSET('Restauração 050MG PL'!$AB$30,COLUMN(H2)-1,ROW(I1)-1)+OFFSET('Restauração 050MG PO'!$AB$30,COLUMN(H2)-1,ROW(I1)-1)</f>
        <v>0</v>
      </c>
      <c r="J15" s="50">
        <v>22</v>
      </c>
    </row>
    <row r="16" spans="1:23" x14ac:dyDescent="0.2">
      <c r="A16" s="51" t="s">
        <v>48</v>
      </c>
      <c r="B16" s="61">
        <f ca="1">OFFSET('Restauração 050MG PL'!$AB$30,COLUMN(A3)-1,ROW(B2)-1)+OFFSET('Restauração 050MG PO'!$AB$30,COLUMN(A3)-1,ROW(B2)-1)</f>
        <v>939.33000000000015</v>
      </c>
      <c r="C16" s="61">
        <f ca="1">OFFSET('Restauração 050MG PL'!$AB$30,COLUMN(B3)-1,ROW(C2)-1)+OFFSET('Restauração 050MG PO'!$AB$30,COLUMN(B3)-1,ROW(C2)-1)</f>
        <v>249111</v>
      </c>
      <c r="D16" s="61">
        <f ca="1">OFFSET('Restauração 050MG PL'!$AB$30,COLUMN(C3)-1,ROW(D2)-1)+OFFSET('Restauração 050MG PO'!$AB$30,COLUMN(C3)-1,ROW(D2)-1)</f>
        <v>18363.329999999998</v>
      </c>
      <c r="E16" s="61">
        <f ca="1">OFFSET('Restauração 050MG PL'!$AB$30,COLUMN(D3)-1,ROW(E2)-1)+OFFSET('Restauração 050MG PO'!$AB$30,COLUMN(D3)-1,ROW(E2)-1)</f>
        <v>126000</v>
      </c>
      <c r="F16" s="61">
        <f ca="1">OFFSET('Restauração 050MG PL'!$AB$30,COLUMN(E3)-1,ROW(F2)-1)+OFFSET('Restauração 050MG PO'!$AB$30,COLUMN(E3)-1,ROW(F2)-1)</f>
        <v>0</v>
      </c>
      <c r="G16" s="61">
        <f ca="1">OFFSET('Restauração 050MG PL'!$AB$30,COLUMN(F3)-1,ROW(G2)-1)+OFFSET('Restauração 050MG PO'!$AB$30,COLUMN(F3)-1,ROW(G2)-1)</f>
        <v>0</v>
      </c>
      <c r="H16" s="61">
        <f ca="1">OFFSET('Restauração 050MG PL'!$AB$30,COLUMN(G3)-1,ROW(H2)-1)+OFFSET('Restauração 050MG PO'!$AB$30,COLUMN(G3)-1,ROW(H2)-1)</f>
        <v>14000</v>
      </c>
      <c r="I16" s="61">
        <f ca="1">OFFSET('Restauração 050MG PL'!$AB$30,COLUMN(H3)-1,ROW(I2)-1)+OFFSET('Restauração 050MG PO'!$AB$30,COLUMN(H3)-1,ROW(I2)-1)</f>
        <v>3500</v>
      </c>
      <c r="J16" s="50">
        <v>18</v>
      </c>
    </row>
    <row r="17" spans="1:10" x14ac:dyDescent="0.2">
      <c r="A17" s="51" t="s">
        <v>49</v>
      </c>
      <c r="B17" s="61">
        <f ca="1">OFFSET('Restauração 050MG PL'!$AB$30,COLUMN(A4)-1,ROW(B3)-1)+OFFSET('Restauração 050MG PO'!$AB$30,COLUMN(A4)-1,ROW(B3)-1)</f>
        <v>709.40100000000007</v>
      </c>
      <c r="C17" s="61">
        <f ca="1">OFFSET('Restauração 050MG PL'!$AB$30,COLUMN(B4)-1,ROW(C3)-1)+OFFSET('Restauração 050MG PO'!$AB$30,COLUMN(B4)-1,ROW(C3)-1)</f>
        <v>547576.70000000019</v>
      </c>
      <c r="D17" s="61">
        <f ca="1">OFFSET('Restauração 050MG PL'!$AB$30,COLUMN(C4)-1,ROW(D3)-1)+OFFSET('Restauração 050MG PO'!$AB$30,COLUMN(C4)-1,ROW(D3)-1)</f>
        <v>18181.801000000007</v>
      </c>
      <c r="E17" s="61">
        <f ca="1">OFFSET('Restauração 050MG PL'!$AB$30,COLUMN(D4)-1,ROW(E3)-1)+OFFSET('Restauração 050MG PO'!$AB$30,COLUMN(D4)-1,ROW(E3)-1)</f>
        <v>101500</v>
      </c>
      <c r="F17" s="61">
        <f ca="1">OFFSET('Restauração 050MG PL'!$AB$30,COLUMN(E4)-1,ROW(F3)-1)+OFFSET('Restauração 050MG PO'!$AB$30,COLUMN(E4)-1,ROW(F3)-1)</f>
        <v>0</v>
      </c>
      <c r="G17" s="61">
        <f ca="1">OFFSET('Restauração 050MG PL'!$AB$30,COLUMN(F4)-1,ROW(G3)-1)+OFFSET('Restauração 050MG PO'!$AB$30,COLUMN(F4)-1,ROW(G3)-1)</f>
        <v>0</v>
      </c>
      <c r="H17" s="61">
        <f ca="1">OFFSET('Restauração 050MG PL'!$AB$30,COLUMN(G4)-1,ROW(H3)-1)+OFFSET('Restauração 050MG PO'!$AB$30,COLUMN(G4)-1,ROW(H3)-1)</f>
        <v>0</v>
      </c>
      <c r="I17" s="61">
        <f ca="1">OFFSET('Restauração 050MG PL'!$AB$30,COLUMN(H4)-1,ROW(I3)-1)+OFFSET('Restauração 050MG PO'!$AB$30,COLUMN(H4)-1,ROW(I3)-1)</f>
        <v>0</v>
      </c>
      <c r="J17" s="50">
        <v>28.900000000000006</v>
      </c>
    </row>
    <row r="18" spans="1:10" x14ac:dyDescent="0.2">
      <c r="A18" s="51" t="s">
        <v>50</v>
      </c>
      <c r="B18" s="61">
        <f ca="1">OFFSET('Restauração 050MG PL'!$AB$30,COLUMN(A5)-1,ROW(B4)-1)+OFFSET('Restauração 050MG PO'!$AB$30,COLUMN(A5)-1,ROW(B4)-1)</f>
        <v>402.1604999999995</v>
      </c>
      <c r="C18" s="61">
        <f ca="1">OFFSET('Restauração 050MG PL'!$AB$30,COLUMN(B5)-1,ROW(C4)-1)+OFFSET('Restauração 050MG PO'!$AB$30,COLUMN(B5)-1,ROW(C4)-1)</f>
        <v>75115.349999999919</v>
      </c>
      <c r="D18" s="61">
        <f ca="1">OFFSET('Restauração 050MG PL'!$AB$30,COLUMN(C5)-1,ROW(D4)-1)+OFFSET('Restauração 050MG PO'!$AB$30,COLUMN(C5)-1,ROW(D4)-1)</f>
        <v>2253.4604999999974</v>
      </c>
      <c r="E18" s="61">
        <f ca="1">OFFSET('Restauração 050MG PL'!$AB$30,COLUMN(D5)-1,ROW(E4)-1)+OFFSET('Restauração 050MG PO'!$AB$30,COLUMN(D5)-1,ROW(E4)-1)</f>
        <v>35699.999999999964</v>
      </c>
      <c r="F18" s="61">
        <f ca="1">OFFSET('Restauração 050MG PL'!$AB$30,COLUMN(E5)-1,ROW(F4)-1)+OFFSET('Restauração 050MG PO'!$AB$30,COLUMN(E5)-1,ROW(F4)-1)</f>
        <v>0</v>
      </c>
      <c r="G18" s="61">
        <f ca="1">OFFSET('Restauração 050MG PL'!$AB$30,COLUMN(F5)-1,ROW(G4)-1)+OFFSET('Restauração 050MG PO'!$AB$30,COLUMN(F5)-1,ROW(G4)-1)</f>
        <v>0</v>
      </c>
      <c r="H18" s="61">
        <f ca="1">OFFSET('Restauração 050MG PL'!$AB$30,COLUMN(G5)-1,ROW(H4)-1)+OFFSET('Restauração 050MG PO'!$AB$30,COLUMN(G5)-1,ROW(H4)-1)</f>
        <v>0</v>
      </c>
      <c r="I18" s="61">
        <f ca="1">OFFSET('Restauração 050MG PL'!$AB$30,COLUMN(H5)-1,ROW(I4)-1)+OFFSET('Restauração 050MG PO'!$AB$30,COLUMN(H5)-1,ROW(I4)-1)</f>
        <v>0</v>
      </c>
      <c r="J18" s="50">
        <v>5.0999999999999943</v>
      </c>
    </row>
    <row r="19" spans="1:10" x14ac:dyDescent="0.2">
      <c r="A19" s="51" t="s">
        <v>51</v>
      </c>
      <c r="B19" s="61">
        <f ca="1">OFFSET('Restauração 050MG PL'!$AB$30,COLUMN(A6)-1,ROW(B5)-1)+OFFSET('Restauração 050MG PO'!$AB$30,COLUMN(A6)-1,ROW(B5)-1)</f>
        <v>33.012000000000015</v>
      </c>
      <c r="C19" s="61">
        <f ca="1">OFFSET('Restauração 050MG PL'!$AB$30,COLUMN(B6)-1,ROW(C5)-1)+OFFSET('Restauração 050MG PO'!$AB$30,COLUMN(B6)-1,ROW(C5)-1)</f>
        <v>1436160.4000000004</v>
      </c>
      <c r="D19" s="61">
        <f ca="1">OFFSET('Restauração 050MG PL'!$AB$30,COLUMN(C6)-1,ROW(D5)-1)+OFFSET('Restauração 050MG PO'!$AB$30,COLUMN(C6)-1,ROW(D5)-1)</f>
        <v>52680.112000000008</v>
      </c>
      <c r="E19" s="61">
        <f ca="1">OFFSET('Restauração 050MG PL'!$AB$30,COLUMN(D6)-1,ROW(E5)-1)+OFFSET('Restauração 050MG PO'!$AB$30,COLUMN(D6)-1,ROW(E5)-1)</f>
        <v>0</v>
      </c>
      <c r="F19" s="61">
        <f ca="1">OFFSET('Restauração 050MG PL'!$AB$30,COLUMN(E6)-1,ROW(F5)-1)+OFFSET('Restauração 050MG PO'!$AB$30,COLUMN(E6)-1,ROW(F5)-1)</f>
        <v>0</v>
      </c>
      <c r="G19" s="61">
        <f ca="1">OFFSET('Restauração 050MG PL'!$AB$30,COLUMN(F6)-1,ROW(G5)-1)+OFFSET('Restauração 050MG PO'!$AB$30,COLUMN(F6)-1,ROW(G5)-1)</f>
        <v>0</v>
      </c>
      <c r="H19" s="61">
        <f ca="1">OFFSET('Restauração 050MG PL'!$AB$30,COLUMN(G6)-1,ROW(H5)-1)+OFFSET('Restauração 050MG PO'!$AB$30,COLUMN(G6)-1,ROW(H5)-1)</f>
        <v>0</v>
      </c>
      <c r="I19" s="61">
        <f ca="1">OFFSET('Restauração 050MG PL'!$AB$30,COLUMN(H6)-1,ROW(I5)-1)+OFFSET('Restauração 050MG PO'!$AB$30,COLUMN(H6)-1,ROW(I5)-1)</f>
        <v>0</v>
      </c>
      <c r="J19" s="50">
        <v>59.300000000000011</v>
      </c>
    </row>
    <row r="20" spans="1:10" x14ac:dyDescent="0.2">
      <c r="A20" s="51" t="s">
        <v>52</v>
      </c>
      <c r="B20" s="61">
        <f ca="1">OFFSET('Restauração 050MG PL'!$AB$30,COLUMN(A7)-1,ROW(B6)-1)+OFFSET('Restauração 050MG PO'!$AB$30,COLUMN(A7)-1,ROW(B6)-1)</f>
        <v>102.56399999999996</v>
      </c>
      <c r="C20" s="61">
        <f ca="1">OFFSET('Restauração 050MG PL'!$AB$30,COLUMN(B7)-1,ROW(C6)-1)+OFFSET('Restauração 050MG PO'!$AB$30,COLUMN(B7)-1,ROW(C6)-1)</f>
        <v>988358.79999999981</v>
      </c>
      <c r="D20" s="61">
        <f ca="1">OFFSET('Restauração 050MG PL'!$AB$30,COLUMN(C7)-1,ROW(D6)-1)+OFFSET('Restauração 050MG PO'!$AB$30,COLUMN(C7)-1,ROW(D6)-1)</f>
        <v>29650.763999999992</v>
      </c>
      <c r="E20" s="61">
        <f ca="1">OFFSET('Restauração 050MG PL'!$AB$30,COLUMN(D7)-1,ROW(E6)-1)+OFFSET('Restauração 050MG PO'!$AB$30,COLUMN(D7)-1,ROW(E6)-1)</f>
        <v>0</v>
      </c>
      <c r="F20" s="61">
        <f ca="1">OFFSET('Restauração 050MG PL'!$AB$30,COLUMN(E7)-1,ROW(F6)-1)+OFFSET('Restauração 050MG PO'!$AB$30,COLUMN(E7)-1,ROW(F6)-1)</f>
        <v>0</v>
      </c>
      <c r="G20" s="61">
        <f ca="1">OFFSET('Restauração 050MG PL'!$AB$30,COLUMN(F7)-1,ROW(G6)-1)+OFFSET('Restauração 050MG PO'!$AB$30,COLUMN(F7)-1,ROW(G6)-1)</f>
        <v>0</v>
      </c>
      <c r="H20" s="61">
        <f ca="1">OFFSET('Restauração 050MG PL'!$AB$30,COLUMN(G7)-1,ROW(H6)-1)+OFFSET('Restauração 050MG PO'!$AB$30,COLUMN(G7)-1,ROW(H6)-1)</f>
        <v>0</v>
      </c>
      <c r="I20" s="61">
        <f ca="1">OFFSET('Restauração 050MG PL'!$AB$30,COLUMN(H7)-1,ROW(I6)-1)+OFFSET('Restauração 050MG PO'!$AB$30,COLUMN(H7)-1,ROW(I6)-1)</f>
        <v>0</v>
      </c>
      <c r="J20" s="50">
        <v>40.699999999999989</v>
      </c>
    </row>
    <row r="21" spans="1:10" x14ac:dyDescent="0.2">
      <c r="A21" s="51" t="s">
        <v>53</v>
      </c>
      <c r="B21" s="61">
        <f ca="1">OFFSET('Restauração 050MG PL'!$AB$30,COLUMN(A8)-1,ROW(B7)-1)+OFFSET('Restauração 050MG PO'!$AB$30,COLUMN(A8)-1,ROW(B7)-1)</f>
        <v>2.6460000000000057</v>
      </c>
      <c r="C21" s="61">
        <f ca="1">OFFSET('Restauração 050MG PL'!$AB$30,COLUMN(B8)-1,ROW(C7)-1)+OFFSET('Restauração 050MG PO'!$AB$30,COLUMN(B8)-1,ROW(C7)-1)</f>
        <v>152548.20000000024</v>
      </c>
      <c r="D21" s="61">
        <f ca="1">OFFSET('Restauração 050MG PL'!$AB$30,COLUMN(C8)-1,ROW(D7)-1)+OFFSET('Restauração 050MG PO'!$AB$30,COLUMN(C8)-1,ROW(D7)-1)</f>
        <v>12961.746000000023</v>
      </c>
      <c r="E21" s="61">
        <f ca="1">OFFSET('Restauração 050MG PL'!$AB$30,COLUMN(D8)-1,ROW(E7)-1)+OFFSET('Restauração 050MG PO'!$AB$30,COLUMN(D8)-1,ROW(E7)-1)</f>
        <v>0</v>
      </c>
      <c r="F21" s="61">
        <f ca="1">OFFSET('Restauração 050MG PL'!$AB$30,COLUMN(E8)-1,ROW(F7)-1)+OFFSET('Restauração 050MG PO'!$AB$30,COLUMN(E8)-1,ROW(F7)-1)</f>
        <v>0</v>
      </c>
      <c r="G21" s="61">
        <f ca="1">OFFSET('Restauração 050MG PL'!$AB$30,COLUMN(F8)-1,ROW(G7)-1)+OFFSET('Restauração 050MG PO'!$AB$30,COLUMN(F8)-1,ROW(G7)-1)</f>
        <v>0</v>
      </c>
      <c r="H21" s="61">
        <f ca="1">OFFSET('Restauração 050MG PL'!$AB$30,COLUMN(G8)-1,ROW(H7)-1)+OFFSET('Restauração 050MG PO'!$AB$30,COLUMN(G8)-1,ROW(H7)-1)</f>
        <v>0</v>
      </c>
      <c r="I21" s="61">
        <f ca="1">OFFSET('Restauração 050MG PL'!$AB$30,COLUMN(H8)-1,ROW(I7)-1)+OFFSET('Restauração 050MG PO'!$AB$30,COLUMN(H8)-1,ROW(I7)-1)</f>
        <v>0</v>
      </c>
      <c r="J21" s="50">
        <v>6.3000000000000114</v>
      </c>
    </row>
    <row r="22" spans="1:10" x14ac:dyDescent="0.2">
      <c r="A22" s="51" t="s">
        <v>54</v>
      </c>
      <c r="B22" s="61">
        <f ca="1">OFFSET('Restauração 050MG PL'!$AB$30,COLUMN(A9)-1,ROW(B8)-1)+OFFSET('Restauração 050MG PO'!$AB$30,COLUMN(A9)-1,ROW(B8)-1)</f>
        <v>24.317999999999984</v>
      </c>
      <c r="C22" s="61">
        <f ca="1">OFFSET('Restauração 050MG PL'!$AB$30,COLUMN(B9)-1,ROW(C8)-1)+OFFSET('Restauração 050MG PO'!$AB$30,COLUMN(B9)-1,ROW(C8)-1)</f>
        <v>467870.59999999951</v>
      </c>
      <c r="D22" s="61">
        <f ca="1">OFFSET('Restauração 050MG PL'!$AB$30,COLUMN(C9)-1,ROW(D8)-1)+OFFSET('Restauração 050MG PO'!$AB$30,COLUMN(C9)-1,ROW(D8)-1)</f>
        <v>21042.017999999982</v>
      </c>
      <c r="E22" s="61">
        <f ca="1">OFFSET('Restauração 050MG PL'!$AB$30,COLUMN(D9)-1,ROW(E8)-1)+OFFSET('Restauração 050MG PO'!$AB$30,COLUMN(D9)-1,ROW(E8)-1)</f>
        <v>0</v>
      </c>
      <c r="F22" s="61">
        <f ca="1">OFFSET('Restauração 050MG PL'!$AB$30,COLUMN(E9)-1,ROW(F8)-1)+OFFSET('Restauração 050MG PO'!$AB$30,COLUMN(E9)-1,ROW(F8)-1)</f>
        <v>0</v>
      </c>
      <c r="G22" s="61">
        <f ca="1">OFFSET('Restauração 050MG PL'!$AB$30,COLUMN(F9)-1,ROW(G8)-1)+OFFSET('Restauração 050MG PO'!$AB$30,COLUMN(F9)-1,ROW(G8)-1)</f>
        <v>0</v>
      </c>
      <c r="H22" s="61">
        <f ca="1">OFFSET('Restauração 050MG PL'!$AB$30,COLUMN(G9)-1,ROW(H8)-1)+OFFSET('Restauração 050MG PO'!$AB$30,COLUMN(G9)-1,ROW(H8)-1)</f>
        <v>0</v>
      </c>
      <c r="I22" s="61">
        <f ca="1">OFFSET('Restauração 050MG PL'!$AB$30,COLUMN(H9)-1,ROW(I8)-1)+OFFSET('Restauração 050MG PO'!$AB$30,COLUMN(H9)-1,ROW(I8)-1)</f>
        <v>0</v>
      </c>
      <c r="J22" s="50">
        <v>19.299999999999983</v>
      </c>
    </row>
    <row r="23" spans="1:10" x14ac:dyDescent="0.2">
      <c r="A23" s="51" t="s">
        <v>55</v>
      </c>
      <c r="B23" s="61">
        <f ca="1">OFFSET('Restauração 050MG PL'!$AB$30,COLUMN(A10)-1,ROW(B9)-1)+OFFSET('Restauração 050MG PO'!$AB$30,COLUMN(A10)-1,ROW(B9)-1)</f>
        <v>313.69800000000066</v>
      </c>
      <c r="C23" s="61">
        <f ca="1">OFFSET('Restauração 050MG PL'!$AB$30,COLUMN(B10)-1,ROW(C9)-1)+OFFSET('Restauração 050MG PO'!$AB$30,COLUMN(B10)-1,ROW(C9)-1)</f>
        <v>103626.60000000024</v>
      </c>
      <c r="D23" s="61">
        <f ca="1">OFFSET('Restauração 050MG PL'!$AB$30,COLUMN(C10)-1,ROW(D9)-1)+OFFSET('Restauração 050MG PO'!$AB$30,COLUMN(C10)-1,ROW(D9)-1)</f>
        <v>3108.7980000000071</v>
      </c>
      <c r="E23" s="61">
        <f ca="1">OFFSET('Restauração 050MG PL'!$AB$30,COLUMN(D10)-1,ROW(E9)-1)+OFFSET('Restauração 050MG PO'!$AB$30,COLUMN(D10)-1,ROW(E9)-1)</f>
        <v>53900.000000000124</v>
      </c>
      <c r="F23" s="61">
        <f ca="1">OFFSET('Restauração 050MG PL'!$AB$30,COLUMN(E10)-1,ROW(F9)-1)+OFFSET('Restauração 050MG PO'!$AB$30,COLUMN(E10)-1,ROW(F9)-1)</f>
        <v>0</v>
      </c>
      <c r="G23" s="61">
        <f ca="1">OFFSET('Restauração 050MG PL'!$AB$30,COLUMN(F10)-1,ROW(G9)-1)+OFFSET('Restauração 050MG PO'!$AB$30,COLUMN(F10)-1,ROW(G9)-1)</f>
        <v>0</v>
      </c>
      <c r="H23" s="61">
        <f ca="1">OFFSET('Restauração 050MG PL'!$AB$30,COLUMN(G10)-1,ROW(H9)-1)+OFFSET('Restauração 050MG PO'!$AB$30,COLUMN(G10)-1,ROW(H9)-1)</f>
        <v>0</v>
      </c>
      <c r="I23" s="61">
        <f ca="1">OFFSET('Restauração 050MG PL'!$AB$30,COLUMN(H10)-1,ROW(I9)-1)+OFFSET('Restauração 050MG PO'!$AB$30,COLUMN(H10)-1,ROW(I9)-1)</f>
        <v>0</v>
      </c>
      <c r="J23" s="50">
        <v>7.7000000000000171</v>
      </c>
    </row>
    <row r="24" spans="1:10" x14ac:dyDescent="0.2">
      <c r="A24" s="62" t="s">
        <v>64</v>
      </c>
      <c r="B24" s="63">
        <f ca="1">(SUM(B$15:B$23)/SUM($J$15:$J$23))*$J24</f>
        <v>243.53995443458771</v>
      </c>
      <c r="C24" s="63">
        <f t="shared" ref="C24:I26" ca="1" si="0">(SUM(C$15:C$23)/SUM($J$15:$J$23))*$J24</f>
        <v>279759.20368067065</v>
      </c>
      <c r="D24" s="63">
        <f t="shared" ca="1" si="0"/>
        <v>11255.45047972644</v>
      </c>
      <c r="E24" s="63">
        <f t="shared" ca="1" si="0"/>
        <v>30452.194434153418</v>
      </c>
      <c r="F24" s="63">
        <f t="shared" ca="1" si="0"/>
        <v>0</v>
      </c>
      <c r="G24" s="63">
        <f t="shared" ca="1" si="0"/>
        <v>0</v>
      </c>
      <c r="H24" s="63">
        <f t="shared" ca="1" si="0"/>
        <v>904.96864447660437</v>
      </c>
      <c r="I24" s="63">
        <f t="shared" ca="1" si="0"/>
        <v>226.24216111915109</v>
      </c>
      <c r="J24" s="50">
        <v>13.400000000000006</v>
      </c>
    </row>
    <row r="25" spans="1:10" x14ac:dyDescent="0.2">
      <c r="A25" s="62" t="s">
        <v>65</v>
      </c>
      <c r="B25" s="63">
        <f ca="1">(SUM(B$15:B$23)/SUM($J$15:$J$23))*$J25</f>
        <v>50.888945702749602</v>
      </c>
      <c r="C25" s="63">
        <f t="shared" ca="1" si="0"/>
        <v>58457.147037751987</v>
      </c>
      <c r="D25" s="63">
        <f t="shared" ca="1" si="0"/>
        <v>2351.8851748682077</v>
      </c>
      <c r="E25" s="63">
        <f t="shared" ca="1" si="0"/>
        <v>6363.1451056439882</v>
      </c>
      <c r="F25" s="63">
        <f t="shared" ca="1" si="0"/>
        <v>0</v>
      </c>
      <c r="G25" s="63">
        <f t="shared" ca="1" si="0"/>
        <v>0</v>
      </c>
      <c r="H25" s="63">
        <f t="shared" ca="1" si="0"/>
        <v>189.097925711529</v>
      </c>
      <c r="I25" s="63">
        <f t="shared" ca="1" si="0"/>
        <v>47.27448142788225</v>
      </c>
      <c r="J25" s="50">
        <v>2.7999999999999972</v>
      </c>
    </row>
    <row r="26" spans="1:10" x14ac:dyDescent="0.2">
      <c r="A26" s="62" t="s">
        <v>67</v>
      </c>
      <c r="B26" s="63">
        <f ca="1">(SUM(B$15:B$23)/SUM($J$15:$J$23))*$J26</f>
        <v>56.341332742329975</v>
      </c>
      <c r="C26" s="63">
        <f t="shared" ca="1" si="0"/>
        <v>64720.412791796916</v>
      </c>
      <c r="D26" s="63">
        <f t="shared" ca="1" si="0"/>
        <v>2603.8728721755183</v>
      </c>
      <c r="E26" s="63">
        <f t="shared" ca="1" si="0"/>
        <v>7044.9106526772803</v>
      </c>
      <c r="F26" s="63">
        <f t="shared" ca="1" si="0"/>
        <v>0</v>
      </c>
      <c r="G26" s="63">
        <f t="shared" ca="1" si="0"/>
        <v>0</v>
      </c>
      <c r="H26" s="63">
        <f t="shared" ca="1" si="0"/>
        <v>209.35841775205017</v>
      </c>
      <c r="I26" s="63">
        <f t="shared" ca="1" si="0"/>
        <v>52.339604438012543</v>
      </c>
      <c r="J26" s="50">
        <v>3.1</v>
      </c>
    </row>
  </sheetData>
  <sortState ref="A2:A14">
    <sortCondition ref="A1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Restauração 050GO</vt:lpstr>
      <vt:lpstr>Restauração 050MG PL</vt:lpstr>
      <vt:lpstr>Restauração 050MG PO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2012-11-30T16:47:46Z</dcterms:created>
  <dcterms:modified xsi:type="dcterms:W3CDTF">2013-04-15T18:12:49Z</dcterms:modified>
</cp:coreProperties>
</file>